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7390" windowHeight="10620" tabRatio="507"/>
  </bookViews>
  <sheets>
    <sheet name="КС (таб.10.1)_2022-23" sheetId="8" r:id="rId1"/>
    <sheet name="АК (таб.10.2)_2022-23" sheetId="9" r:id="rId2"/>
    <sheet name="Ремонт 2022-23" sheetId="11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H40" i="11" l="1"/>
  <c r="G40" i="11"/>
  <c r="F40" i="11"/>
  <c r="E40" i="11"/>
  <c r="D40" i="11"/>
  <c r="C40" i="11"/>
  <c r="H16" i="11"/>
  <c r="G16" i="11"/>
  <c r="F16" i="11"/>
  <c r="E16" i="11"/>
  <c r="D16" i="11"/>
  <c r="C16" i="11"/>
  <c r="N38" i="9" l="1"/>
  <c r="P38" i="9"/>
  <c r="O38" i="9"/>
  <c r="P10" i="9"/>
  <c r="P11" i="9"/>
  <c r="P35" i="9"/>
  <c r="P34" i="9"/>
  <c r="P33" i="9"/>
  <c r="P32" i="9"/>
  <c r="P30" i="9"/>
  <c r="P29" i="9"/>
  <c r="P15" i="9"/>
  <c r="P14" i="9"/>
  <c r="P12" i="9"/>
  <c r="P9" i="9"/>
  <c r="N33" i="9"/>
  <c r="N27" i="9"/>
  <c r="N16" i="9"/>
  <c r="N15" i="9" s="1"/>
  <c r="N12" i="9"/>
  <c r="N8" i="9"/>
  <c r="N7" i="9" s="1"/>
  <c r="P7" i="9" s="1"/>
  <c r="P8" i="9" l="1"/>
  <c r="M22" i="8"/>
  <c r="M21" i="8"/>
  <c r="M20" i="8"/>
  <c r="M19" i="8"/>
  <c r="M18" i="8"/>
  <c r="M16" i="8"/>
  <c r="M15" i="8"/>
  <c r="M13" i="8"/>
  <c r="M23" i="8" l="1"/>
  <c r="M17" i="8"/>
  <c r="M14" i="8"/>
  <c r="M8" i="8"/>
  <c r="M9" i="8"/>
  <c r="M10" i="8"/>
  <c r="M11" i="8"/>
  <c r="M12" i="8"/>
  <c r="M7" i="8"/>
  <c r="J7" i="8"/>
  <c r="K11" i="8"/>
  <c r="K10" i="8"/>
  <c r="K9" i="8"/>
  <c r="K8" i="8"/>
  <c r="K7" i="8" s="1"/>
  <c r="I10" i="8"/>
  <c r="I7" i="8"/>
  <c r="I8" i="8"/>
  <c r="H7" i="8"/>
  <c r="I9" i="8"/>
  <c r="I11" i="8"/>
  <c r="L27" i="9"/>
  <c r="L8" i="9"/>
  <c r="L33" i="9"/>
  <c r="L12" i="9"/>
  <c r="F12" i="9"/>
  <c r="H15" i="9"/>
  <c r="H7" i="9" s="1"/>
  <c r="H38" i="9" s="1"/>
  <c r="F15" i="9"/>
  <c r="F7" i="9" s="1"/>
  <c r="F38" i="9" s="1"/>
  <c r="L16" i="9" l="1"/>
  <c r="L15" i="9" s="1"/>
  <c r="L7" i="9" s="1"/>
  <c r="J38" i="9"/>
  <c r="J17" i="9" l="1"/>
  <c r="J18" i="9"/>
  <c r="J19" i="9"/>
  <c r="J20" i="9"/>
  <c r="J21" i="9"/>
  <c r="J22" i="9"/>
  <c r="J23" i="9"/>
  <c r="J24" i="9"/>
  <c r="J25" i="9"/>
  <c r="J26" i="9"/>
  <c r="J27" i="9"/>
  <c r="J29" i="9"/>
  <c r="J30" i="9"/>
  <c r="J32" i="9"/>
  <c r="J33" i="9"/>
  <c r="J34" i="9"/>
  <c r="J35" i="9"/>
  <c r="J16" i="9"/>
  <c r="J8" i="9"/>
  <c r="J9" i="9"/>
  <c r="J12" i="9"/>
  <c r="J14" i="9"/>
  <c r="J15" i="9"/>
  <c r="J7" i="9"/>
  <c r="B33" i="9" l="1"/>
  <c r="B32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G22" i="8"/>
  <c r="B22" i="8"/>
  <c r="G21" i="8"/>
  <c r="B21" i="8"/>
  <c r="G20" i="8"/>
  <c r="B20" i="8"/>
  <c r="G19" i="8"/>
  <c r="B19" i="8"/>
  <c r="G18" i="8"/>
  <c r="B18" i="8"/>
  <c r="F16" i="8"/>
  <c r="E16" i="8"/>
  <c r="D16" i="8"/>
  <c r="G15" i="8"/>
  <c r="F15" i="8"/>
  <c r="G13" i="8"/>
  <c r="F13" i="8"/>
  <c r="E13" i="8"/>
  <c r="D13" i="8"/>
  <c r="B13" i="8"/>
  <c r="G7" i="8"/>
  <c r="F7" i="8"/>
  <c r="E7" i="8"/>
  <c r="D7" i="8"/>
  <c r="E11" i="8" l="1"/>
  <c r="D11" i="8"/>
</calcChain>
</file>

<file path=xl/sharedStrings.xml><?xml version="1.0" encoding="utf-8"?>
<sst xmlns="http://schemas.openxmlformats.org/spreadsheetml/2006/main" count="365" uniqueCount="207">
  <si>
    <t>№ п/п</t>
  </si>
  <si>
    <t>Приложение 2</t>
  </si>
  <si>
    <t>Приложение 1</t>
  </si>
  <si>
    <t>1.1.</t>
  </si>
  <si>
    <t>1.2.</t>
  </si>
  <si>
    <t>Ду1000, 530 м</t>
  </si>
  <si>
    <t>1.1.1.</t>
  </si>
  <si>
    <t>1.1.2.</t>
  </si>
  <si>
    <t>Ду700, 934 м</t>
  </si>
  <si>
    <t>1.1.3.</t>
  </si>
  <si>
    <t>Ду1000, 210 м</t>
  </si>
  <si>
    <t>1.1.4.</t>
  </si>
  <si>
    <t>1.1.5.</t>
  </si>
  <si>
    <t>Ду700, 90 м</t>
  </si>
  <si>
    <t>1.1.6.</t>
  </si>
  <si>
    <t>Ду700, 888 м</t>
  </si>
  <si>
    <t>Ду700, 1020 м</t>
  </si>
  <si>
    <t>1.1.7.</t>
  </si>
  <si>
    <t>Ду800, 852 м</t>
  </si>
  <si>
    <t>1.1.8.</t>
  </si>
  <si>
    <t>Ду500, 1384 м</t>
  </si>
  <si>
    <t>1.1.9.</t>
  </si>
  <si>
    <t>Ду700, 1538 м</t>
  </si>
  <si>
    <t>Ду700, 1598 м</t>
  </si>
  <si>
    <t>1.1.10.</t>
  </si>
  <si>
    <t>Ду700, 1110 м</t>
  </si>
  <si>
    <t>Ду500, 2160 м</t>
  </si>
  <si>
    <t>Ду700, 310 м</t>
  </si>
  <si>
    <t>Ду500, 478 м</t>
  </si>
  <si>
    <t>Ду500, 1220 м</t>
  </si>
  <si>
    <t>1.1.12.</t>
  </si>
  <si>
    <t>1.2.1.</t>
  </si>
  <si>
    <t>1.2.2.</t>
  </si>
  <si>
    <t>Ду1000, 1100 м</t>
  </si>
  <si>
    <t>Ду600, 1280 м</t>
  </si>
  <si>
    <t>61 шт</t>
  </si>
  <si>
    <t>Реализация экологических проектов на ТЭЦ-4</t>
  </si>
  <si>
    <t>1.1.11.</t>
  </si>
  <si>
    <t>Ду500, 140 м</t>
  </si>
  <si>
    <t>ПИР</t>
  </si>
  <si>
    <t>Ду300, 484м</t>
  </si>
  <si>
    <t>ПИР, оборудование</t>
  </si>
  <si>
    <t>1 ед</t>
  </si>
  <si>
    <t>Ду250-500, 3998м</t>
  </si>
  <si>
    <t xml:space="preserve">Реконструкция тепловой сети по ул. Связистов от ТК1501 до ТК1506 </t>
  </si>
  <si>
    <t xml:space="preserve">Реконструкция тепловой сети по ул. Революции от ТК212 до ТК501 </t>
  </si>
  <si>
    <t>Реконструкция тепловой сети по ул. Дачная от ТК1146 до ТК1148А</t>
  </si>
  <si>
    <t>Реконструкция тепловой сети 2Ду800 мм, длиной ориентировочно 550 м по улице Автогенная от ТК-0309 до ТК-0312, с перекладкой на 2Ду1000</t>
  </si>
  <si>
    <t>Устройство ЦТП ул.Техническая,19 с инженерными коммуникациями для переключения нагрузки котельной №11 на СЦТ от ТЭЦ-5</t>
  </si>
  <si>
    <t>Ду1000, 146 м</t>
  </si>
  <si>
    <t>ПИР, ТМЦ</t>
  </si>
  <si>
    <t>Ду50-300, 6263м</t>
  </si>
  <si>
    <t>Примечание</t>
  </si>
  <si>
    <t>Состав проектов</t>
  </si>
  <si>
    <t>Тепловая нагрузка, Гкал/ч</t>
  </si>
  <si>
    <t>Отпуск тепловой энергии, тыс. Гкал/год</t>
  </si>
  <si>
    <t>Принимающий источник</t>
  </si>
  <si>
    <t>Год (период) реализации</t>
  </si>
  <si>
    <t>Реализация мероприятий по тепловым сетям, теплосетевым объектам и котельным г. Новосибирска:</t>
  </si>
  <si>
    <t>Строительство тепловых сетей</t>
  </si>
  <si>
    <t>Реконструкция тепловых сетей</t>
  </si>
  <si>
    <t>Реконструкция (модернизация) и строительство ЦТП и ПНС</t>
  </si>
  <si>
    <t>1.</t>
  </si>
  <si>
    <t>2.</t>
  </si>
  <si>
    <t>Переключение потребителей котельных на теплоснабжение от ТЭЦ</t>
  </si>
  <si>
    <t>2023-2026</t>
  </si>
  <si>
    <t>2.1.</t>
  </si>
  <si>
    <t>Переключение потребителей котельной №8</t>
  </si>
  <si>
    <t>2023-2024</t>
  </si>
  <si>
    <t>2.1.1.</t>
  </si>
  <si>
    <t>2.1.2.</t>
  </si>
  <si>
    <t>2.2.</t>
  </si>
  <si>
    <t>Переключение потребителей котельной №11</t>
  </si>
  <si>
    <t>2.2.1.</t>
  </si>
  <si>
    <t>Строительство тепловой сети от ТК_0706А до ЦТП ориентировочной протяженностью 2980 м для переключения нагрузки котельной №11 на СЦТ от ТЭЦ-5</t>
  </si>
  <si>
    <t>2.2.2.</t>
  </si>
  <si>
    <t>3.</t>
  </si>
  <si>
    <t>Повышение надежности систем теплоснабжения города (техническое перевооружение, реконструкция муниципальных магистральных и внутриквартальных тепловых сетей, ЦТП, ПНС а также мероприятия по изменению схем подключения потребителей)</t>
  </si>
  <si>
    <t>2023-2031</t>
  </si>
  <si>
    <t>3.1.</t>
  </si>
  <si>
    <t>ТЭЦ-4</t>
  </si>
  <si>
    <t>3.2.</t>
  </si>
  <si>
    <t>3.3.</t>
  </si>
  <si>
    <t>3.4.</t>
  </si>
  <si>
    <t>3.5.</t>
  </si>
  <si>
    <t>ИТОГО по проектам в ценах соответствующих лет без учета НДС</t>
  </si>
  <si>
    <t>* - проектно-изыскательские работы (ПИР)</t>
  </si>
  <si>
    <t>**  - ПИР, частичная закупка материалов</t>
  </si>
  <si>
    <t>Годы реализации</t>
  </si>
  <si>
    <t>I.</t>
  </si>
  <si>
    <t>Экологические проекты на ТЭЦ г. Новосибирска (ГЗУ, дымовые трубы, электрофильтра и т.д.):</t>
  </si>
  <si>
    <t>Реализация экологических проектов на ТЭЦ-3</t>
  </si>
  <si>
    <t>2023-2029</t>
  </si>
  <si>
    <t>Реализация экологических проектов на ТЭЦ-2</t>
  </si>
  <si>
    <t>II.</t>
  </si>
  <si>
    <t>2022-2027</t>
  </si>
  <si>
    <t>2022-2029</t>
  </si>
  <si>
    <t>Реконструкция тепловых сетей с целью снижения аварийности</t>
  </si>
  <si>
    <t>1.1.11.1.</t>
  </si>
  <si>
    <t>2022-2023</t>
  </si>
  <si>
    <t>1.1.11.2.</t>
  </si>
  <si>
    <t>1.1.11.3.</t>
  </si>
  <si>
    <t>1.1.11.4.</t>
  </si>
  <si>
    <t>Реконструкция тепловой сети по ул. Широкая от ТК1001-12 до ТК1500</t>
  </si>
  <si>
    <t>Техническое перевооружение (реконструкция) иных тепловых сетей переменного диаметра</t>
  </si>
  <si>
    <t>Новое строительство тепловых сетей для обеспечения развития города</t>
  </si>
  <si>
    <t xml:space="preserve">* - проектно-изыскательские работы (ПИР)
** - ПИР, частичная закупка материалов и частичное выполнение строительно-монтажных работ (СМР)
*** - СМР
**** - ПИР, СМР. 
***** - ПИР (завершение), СМР.
</t>
  </si>
  <si>
    <t>Плановый объем работ на 2023г. (протяженность и диаметр, единицы и пр.)</t>
  </si>
  <si>
    <t>Этап (согласно таб.10.1 Схемы)</t>
  </si>
  <si>
    <t>ИТОГО по проектам 2023г., без учета НДС</t>
  </si>
  <si>
    <t>Предварительные плановые затраты на 2023год на реализацию проектов, млн руб. без НДС</t>
  </si>
  <si>
    <t>2022-2024</t>
  </si>
  <si>
    <t>Плановый объем работ на 2022г. (протяженность и диаметр, единицы и пр.)</t>
  </si>
  <si>
    <t>Фактический объем работ в 2022г. (протяженность и диаметр, единицы и пр.)</t>
  </si>
  <si>
    <t>Фактические затраты в 2022г. на реализацию проектов, млн руб. без НДС</t>
  </si>
  <si>
    <t>% выполнения физ.объемов (столбец 6 / столбец 4)</t>
  </si>
  <si>
    <t>% выполнения (столбец 7 / столбец 5)</t>
  </si>
  <si>
    <t>Этап (согласно таб.10.2 Схемы)</t>
  </si>
  <si>
    <t>Плановые затраты на 2022 год на реализацию проектов, млн руб. без НДС</t>
  </si>
  <si>
    <t>ЕТО</t>
  </si>
  <si>
    <t>НТСК</t>
  </si>
  <si>
    <t>СИБЭКО</t>
  </si>
  <si>
    <t>ПИР, материалы, СМР (частично)</t>
  </si>
  <si>
    <t>ПИР, СМР</t>
  </si>
  <si>
    <t>НТСК / СИБЭКО</t>
  </si>
  <si>
    <t>Ду700, 1148 м; Ду600, 298 м; Ду300-500, 1526 м.
ПИР на 2024г.</t>
  </si>
  <si>
    <t>СМР</t>
  </si>
  <si>
    <t>2022 год</t>
  </si>
  <si>
    <t>2023 год</t>
  </si>
  <si>
    <t>Прогноз выполнения до конца 2023г. (протяженность и диаметр, единицы и пр.)</t>
  </si>
  <si>
    <t>Прогноз реализации проектов до конца 2023год, млн руб. без НДС</t>
  </si>
  <si>
    <t>% прогноз выполнения физ.объемов (столбец 10 / столбец 8)</t>
  </si>
  <si>
    <t>% прогноз выполнения (столбец 11 / столбец 9)</t>
  </si>
  <si>
    <t>Переходящий проект, итоговое освоение в 2024г.</t>
  </si>
  <si>
    <t>Примечания</t>
  </si>
  <si>
    <t>Переходящий проект, физика в объемах 2023г. будет выполнена. Итоговое освоение в 2024г.</t>
  </si>
  <si>
    <t>% прогноз выполнения физ.объемов (столбец 13 / столбец 11)</t>
  </si>
  <si>
    <t>% прогноз выполнения (столбец 14 / столбец 12)</t>
  </si>
  <si>
    <t>Наименование</t>
  </si>
  <si>
    <t>тыс. руб.</t>
  </si>
  <si>
    <t>км.</t>
  </si>
  <si>
    <t>Фактич. выполнение</t>
  </si>
  <si>
    <t>АО "СИБЭКО"</t>
  </si>
  <si>
    <t>Генерация</t>
  </si>
  <si>
    <t>Филиал Тепловые сети, в т.ч.:</t>
  </si>
  <si>
    <t>Капитальный ремонт</t>
  </si>
  <si>
    <t>1.2.1.1.</t>
  </si>
  <si>
    <t>Капитальный ремонт. ЦТП-л72, Забалуева, 21. Ремонт строительных конструкций</t>
  </si>
  <si>
    <t>1.2.1.2.</t>
  </si>
  <si>
    <t>Капитальный ремонт. ЦТП-з13, Дуси Ковальчук, 18а. Ремонт строительных конструкций</t>
  </si>
  <si>
    <t>1.2.1.3.</t>
  </si>
  <si>
    <t>Капитальный ремонт ТК-0405 по ул. Б. Хмельницкого, 109 к. 2</t>
  </si>
  <si>
    <t>Текущий ремонт</t>
  </si>
  <si>
    <t>ООО "НТСК"</t>
  </si>
  <si>
    <t>Капитальный ремонт теплотрассы 2DN800 от ТК832 до ТК832А по ул.Сибиряков-Гвардейцев, 44, протяженностью по трассе 163 м (326 п.м. в однотрубном исчислении)</t>
  </si>
  <si>
    <t xml:space="preserve"> Капитальный ремонт теплотрассы 2DN800 от ТК832А до ТК833А по ул.Сибиряков-Гвардейцев, 44/4, протяженностью по трассе 169 м (338 п.м. в однотрубном исчислении)</t>
  </si>
  <si>
    <t>2.1.3.</t>
  </si>
  <si>
    <t>Капитальный ремонт теплотрассы 2DN600 от ТК616 до ТК618 по ул.Котовского, протяженностью по трассе 315 м (630 п.м. в однотрубном исчислении)</t>
  </si>
  <si>
    <t>2.1.4.</t>
  </si>
  <si>
    <t>Капитальный ремонт теплотрассы 2DN630 от ТК615 (+25 м в сторону ТК614 до стыковки с переходом) до ТК616 по ул. Котовского, протяженностью 97 м по трассе (194 п.м. в однотрубном исчислении)</t>
  </si>
  <si>
    <t>2.1.5.</t>
  </si>
  <si>
    <t>Капитальный ремонт теплотрассы 2DN700 от ТК125 до ТК122А по ул.Серебренниковская, протяженностью по трассе 208 м (416 п.м. в однотрубном исчислении)</t>
  </si>
  <si>
    <t>2.1.6.</t>
  </si>
  <si>
    <t>Капитальный ремонт теплотрассы 2DN700 от ТК122А до ТК121А по ул. Серебренниковская, протяженностью по трассе 134 м (268 п.м. в однотрубном исчислении)</t>
  </si>
  <si>
    <t>2.1.7.</t>
  </si>
  <si>
    <t>Капитальный ремонт теплотрассы 2DN1000 от ТК1131А до точки А в сторону ТК1129 по ул.Островского, протяженностью по трассе 180 м (360 п.м. в однотрубном исчислении)</t>
  </si>
  <si>
    <t>2.1.8.</t>
  </si>
  <si>
    <t>Капитальный ремонт теплотрассы 2Ду700 от ТК-1013а-1 до ТК-1014 по ул. Кропоткина, протяженностью по трассе 158м (Дн 720*10 мм, L=316 м.п.)</t>
  </si>
  <si>
    <t>2.1.9.</t>
  </si>
  <si>
    <t>Капитальный ремонт теплотрассы DN1000 от ТК617 в сторону ТК322, пл.Лыщинского, протяженностью по трассе 80м</t>
  </si>
  <si>
    <t>2.1.10.</t>
  </si>
  <si>
    <t>Капитальный ремонт теплотрассы 2DN400 по ул. Д.Донского, 20, от ТК-1802а до ТК-1801 + 13м в сторону ТК-1143 протяженностью 190м по трассе (L=380м  в однотрубном исчислении)</t>
  </si>
  <si>
    <t>2.1.11.</t>
  </si>
  <si>
    <t>Капитальный ремонт ТК-511-2 по ул. Ватутина, 28/1</t>
  </si>
  <si>
    <t>2.1.12.</t>
  </si>
  <si>
    <t>Капитальный ремонт ТК 732А-15 по ул. Бетонная, 35</t>
  </si>
  <si>
    <t>2.1.13.</t>
  </si>
  <si>
    <t>Капитальный ремонт теплотрассы 2Ду400, 2Ду250 по ул. Серафимовича от ТК313 до ТК309 протяженностью (730 м в однотрубном исполнении с уменьшением диаметров)</t>
  </si>
  <si>
    <t>Выполнено 100%</t>
  </si>
  <si>
    <t>2.1.14.</t>
  </si>
  <si>
    <t>Капитальный ремонт теплотрассы 2Ду700 по ул. Коммунистическая от ТК222 до ТК223 протяженностью ( 216 м в однотрубном исчислении)</t>
  </si>
  <si>
    <t>2.1.15.</t>
  </si>
  <si>
    <t>Капитальный ремонт теплотрассы 2DN150+DN125, L=330 м от ТК1116 до ТК-д42-31по ул.Королева</t>
  </si>
  <si>
    <t>2.1.16.</t>
  </si>
  <si>
    <t>Капитальный ремонт ТК 0617 по ул. Кошурникова, 24/1. Замена строительных конструкций покрытия, ТМО.</t>
  </si>
  <si>
    <t>2.1.17.</t>
  </si>
  <si>
    <t xml:space="preserve">Капитальный ремонт ЦТП-ж10,  Сибирская, 49,  </t>
  </si>
  <si>
    <t>Выполнено 80%</t>
  </si>
  <si>
    <t>2.1.18.</t>
  </si>
  <si>
    <t xml:space="preserve">Капитальный ремонт ЦТП-ц14,  Депутатская, 58,  </t>
  </si>
  <si>
    <t>2.1.19.</t>
  </si>
  <si>
    <t xml:space="preserve">Капитальный ремонт ЦТП з-15, Кропоткина 126/1 </t>
  </si>
  <si>
    <t>2.1.20.</t>
  </si>
  <si>
    <t>Капитальный ремонт ЦТП-л20,  Титова, 1,</t>
  </si>
  <si>
    <t>2.1.21.</t>
  </si>
  <si>
    <t xml:space="preserve">Капитальный ремонт ЦТП-д32, Есенина, 15  </t>
  </si>
  <si>
    <t>2.1.22.</t>
  </si>
  <si>
    <t>Капитальный ремонт Павильона №1 по ул. Планировочная, 7г</t>
  </si>
  <si>
    <t>Выполнено 90%</t>
  </si>
  <si>
    <t>Всего</t>
  </si>
  <si>
    <r>
      <t xml:space="preserve">2022
</t>
    </r>
    <r>
      <rPr>
        <i/>
        <sz val="10"/>
        <rFont val="Times New Roman"/>
        <family val="1"/>
        <charset val="204"/>
      </rPr>
      <t>(факт)</t>
    </r>
  </si>
  <si>
    <r>
      <t xml:space="preserve">2023
</t>
    </r>
    <r>
      <rPr>
        <i/>
        <sz val="10"/>
        <rFont val="Times New Roman"/>
        <family val="1"/>
        <charset val="204"/>
      </rPr>
      <t>(прогноз)</t>
    </r>
  </si>
  <si>
    <r>
      <t xml:space="preserve">2023
</t>
    </r>
    <r>
      <rPr>
        <i/>
        <sz val="10"/>
        <rFont val="Times New Roman"/>
        <family val="1"/>
        <charset val="204"/>
      </rPr>
      <t>(10 месяцев)</t>
    </r>
  </si>
  <si>
    <t>Приложение 3</t>
  </si>
  <si>
    <t>3. Информация о ремонтах, выполненных на объектах теплоснабжения ООО "СГК" (г.Новосибирск), за 2022, 2023 гг.</t>
  </si>
  <si>
    <t>Таблица 10.1 Проекта Схемы теплоснабжения г.Новосибирска на период до 2033 года (актуализация на 2024 год) – Основные предложения по строительству и реконструкции муниципальных источников, тепловых сетей и сооружений на них, реализуемые в рамках заключенного концессионного соглашения №21 (информация по исполнению за 2022 и 2023 гг.)</t>
  </si>
  <si>
    <t>Таблица 10.2 Проекта Схемы теплоснабжения г.Новосибирска на период до 2033 года (актуализация на 2024 год) – Предложения ООО "Сибирская генерирующая компания" по модернизации систем теплоснабжения города Новосибирска на период до 2031 года, реализуемые при отнесении г. Новосибирска к ценовой зоне теплоснабжения (информация по исполнению за 2022 и 2023 гг.)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</si>
</sst>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_-* #,##0_-;\-* #,##0_-;_-* &quot;-&quot;??_-;_-@_-"/>
    <numFmt numFmtId="165" formatCode="#,##0.0"/>
    <numFmt numFmtId="166" formatCode="0.0"/>
    <numFmt numFmtId="167" formatCode="0.00&quot;**&quot;"/>
    <numFmt numFmtId="168" formatCode="0.0&quot;*&quot;"/>
    <numFmt numFmtId="169" formatCode="0&quot;*&quot;"/>
    <numFmt numFmtId="170" formatCode="0&quot;***&quot;"/>
    <numFmt numFmtId="171" formatCode="0&quot;*****&quot;"/>
    <numFmt numFmtId="172" formatCode="0&quot;**&quot;"/>
    <numFmt numFmtId="173" formatCode="#,##0.00_ ;\-#,##0.00\ "/>
    <numFmt numFmtId="174" formatCode="#,##0.000_ ;\-#,##0.0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b/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8" tint="-0.499984740745262"/>
      <name val="Times New Roman"/>
      <family val="1"/>
      <charset val="204"/>
    </font>
    <font>
      <i/>
      <sz val="10"/>
      <color theme="8" tint="-0.49998474074526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4" fillId="0" borderId="0" xfId="0" applyFont="1"/>
    <xf numFmtId="0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0" fontId="6" fillId="0" borderId="1" xfId="0" applyNumberFormat="1" applyFont="1" applyFill="1" applyBorder="1" applyAlignment="1">
      <alignment horizontal="center" vertical="center" wrapText="1"/>
    </xf>
    <xf numFmtId="171" fontId="6" fillId="0" borderId="1" xfId="0" applyNumberFormat="1" applyFont="1" applyFill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69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9" fontId="3" fillId="0" borderId="1" xfId="2" applyFont="1" applyFill="1" applyBorder="1" applyAlignment="1">
      <alignment horizontal="center" vertical="center" wrapText="1"/>
    </xf>
    <xf numFmtId="9" fontId="6" fillId="0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top" wrapText="1"/>
    </xf>
    <xf numFmtId="0" fontId="4" fillId="0" borderId="1" xfId="0" applyFont="1" applyFill="1" applyBorder="1"/>
    <xf numFmtId="167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right"/>
    </xf>
    <xf numFmtId="167" fontId="6" fillId="0" borderId="1" xfId="0" applyNumberFormat="1" applyFont="1" applyFill="1" applyBorder="1" applyAlignment="1">
      <alignment horizontal="center" vertical="center" wrapText="1"/>
    </xf>
    <xf numFmtId="9" fontId="6" fillId="0" borderId="1" xfId="2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3" fontId="0" fillId="0" borderId="0" xfId="0" applyNumberFormat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indent="2"/>
    </xf>
    <xf numFmtId="164" fontId="10" fillId="0" borderId="1" xfId="1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16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left" vertical="top" wrapText="1" indent="4"/>
    </xf>
    <xf numFmtId="173" fontId="10" fillId="0" borderId="1" xfId="1" applyNumberFormat="1" applyFont="1" applyBorder="1" applyAlignment="1">
      <alignment vertical="center"/>
    </xf>
    <xf numFmtId="164" fontId="12" fillId="0" borderId="1" xfId="1" applyNumberFormat="1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 indent="8"/>
    </xf>
    <xf numFmtId="164" fontId="13" fillId="0" borderId="1" xfId="1" applyNumberFormat="1" applyFont="1" applyBorder="1" applyAlignment="1">
      <alignment horizontal="center" vertical="center"/>
    </xf>
    <xf numFmtId="173" fontId="13" fillId="0" borderId="1" xfId="1" applyNumberFormat="1" applyFont="1" applyBorder="1" applyAlignment="1">
      <alignment vertical="center"/>
    </xf>
    <xf numFmtId="164" fontId="13" fillId="0" borderId="1" xfId="1" applyNumberFormat="1" applyFont="1" applyBorder="1" applyAlignment="1">
      <alignment vertical="center"/>
    </xf>
    <xf numFmtId="164" fontId="14" fillId="0" borderId="1" xfId="1" applyNumberFormat="1" applyFont="1" applyBorder="1" applyAlignment="1">
      <alignment vertical="center"/>
    </xf>
    <xf numFmtId="0" fontId="10" fillId="0" borderId="1" xfId="0" applyFont="1" applyBorder="1" applyAlignment="1">
      <alignment horizontal="left" vertical="center" indent="5"/>
    </xf>
    <xf numFmtId="0" fontId="12" fillId="0" borderId="1" xfId="0" applyFont="1" applyBorder="1" applyAlignment="1">
      <alignment horizontal="left" vertical="top" wrapText="1" indent="4"/>
    </xf>
    <xf numFmtId="164" fontId="15" fillId="0" borderId="1" xfId="1" applyNumberFormat="1" applyFont="1" applyBorder="1" applyAlignment="1">
      <alignment horizontal="center" vertical="center"/>
    </xf>
    <xf numFmtId="173" fontId="15" fillId="0" borderId="1" xfId="1" applyNumberFormat="1" applyFont="1" applyBorder="1" applyAlignment="1">
      <alignment vertical="center"/>
    </xf>
    <xf numFmtId="164" fontId="15" fillId="0" borderId="1" xfId="1" applyNumberFormat="1" applyFont="1" applyBorder="1" applyAlignment="1">
      <alignment vertical="center"/>
    </xf>
    <xf numFmtId="174" fontId="10" fillId="0" borderId="1" xfId="1" applyNumberFormat="1" applyFont="1" applyBorder="1" applyAlignment="1">
      <alignment vertical="center"/>
    </xf>
    <xf numFmtId="10" fontId="10" fillId="0" borderId="1" xfId="0" applyNumberFormat="1" applyFont="1" applyBorder="1" applyAlignment="1">
      <alignment vertical="center"/>
    </xf>
    <xf numFmtId="164" fontId="15" fillId="2" borderId="1" xfId="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indent="1"/>
    </xf>
    <xf numFmtId="164" fontId="15" fillId="2" borderId="1" xfId="1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right" vertical="top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/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/>
    <xf numFmtId="0" fontId="7" fillId="0" borderId="5" xfId="0" applyFont="1" applyFill="1" applyBorder="1" applyAlignment="1"/>
    <xf numFmtId="0" fontId="15" fillId="2" borderId="1" xfId="0" applyFont="1" applyFill="1" applyBorder="1" applyAlignment="1">
      <alignment horizontal="left" vertical="center" wrapText="1" indent="7"/>
    </xf>
    <xf numFmtId="0" fontId="15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bgenco.local\Share\NSK\&#1059;&#1087;&#1088;&#1072;&#1074;&#1083;&#1077;&#1085;&#1080;&#1077;_&#1087;&#1077;&#1088;&#1089;&#1087;&#1077;&#1082;&#1090;&#1080;&#1074;&#1085;&#1086;&#1075;&#1086;_&#1088;&#1072;&#1079;&#1074;&#1080;&#1090;&#1080;&#1103;\!&#1057;&#1042;&#1054;&#1044;\C&#1042;&#1054;&#1044;_21,5%20&#1084;&#1083;&#1088;&#1076;%20&#1088;&#1091;&#1073;%20%20+%2030%25_&#1082;&#1086;&#1088;&#1088;_v%2018_v.3_&#1092;&#1072;&#1082;&#1090;%20&#1079;&#1072;%202022_&#1082;&#1086;&#1088;&#1088;%20&#1055;&#1053;&#1057;-1%20+&#1087;.1.2%20&#1076;&#1083;&#1103;%20&#1057;&#1058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 информация"/>
      <sheetName val="Свод_КС+АК"/>
      <sheetName val="Предложение по КС"/>
      <sheetName val="Предложение по АК"/>
      <sheetName val="АК Для ВТИ (табл.10.3)"/>
      <sheetName val="КC Для ВТИ (табл.10.1)"/>
      <sheetName val="СВОД_вложения"/>
      <sheetName val="Предложение по КС_с деф+30%"/>
      <sheetName val="Предложение по АК_с деф+30%"/>
      <sheetName val="Дефляторы"/>
      <sheetName val="АК_без деф_30%"/>
      <sheetName val="КС_без деф_30%"/>
      <sheetName val="ФНБ 4 Проект"/>
      <sheetName val="ФНБ 2 Проект"/>
      <sheetName val="Аэропорт"/>
      <sheetName val="АК_МТС НТСК_детализация"/>
      <sheetName val="КС_МТС МУП_детализация"/>
      <sheetName val="КС_ВКТС МУП_детализация"/>
      <sheetName val="КС_ЦТП МУП_детализация"/>
      <sheetName val="рабочий"/>
      <sheetName val="Свод_МХ+L"/>
      <sheetName val="ВКТС_НТСК"/>
      <sheetName val="СТ_по участкам"/>
    </sheetNames>
    <sheetDataSet>
      <sheetData sheetId="0"/>
      <sheetData sheetId="1"/>
      <sheetData sheetId="2"/>
      <sheetData sheetId="3">
        <row r="10">
          <cell r="B10" t="str">
            <v>Реализация мероприятий по тепловым сетям, теплосетевым объектам и котельным г. Новосибирска:</v>
          </cell>
        </row>
        <row r="11">
          <cell r="B11" t="str">
            <v>Строительство тепловых сетей</v>
          </cell>
        </row>
        <row r="12">
          <cell r="B12" t="str">
            <v>Реконструкция тепловых сетей</v>
          </cell>
        </row>
        <row r="14">
          <cell r="B14" t="str">
            <v>Повышение надежности систем теплоснабжения города (техническое перевооружение, реконструкция магистральных и внутриквартальных тепловых сетей, ЦТП, ПНС, строительство резервирующих трубопроводов-перемычек)</v>
          </cell>
        </row>
        <row r="15">
          <cell r="B15" t="str">
            <v>Техническое перевооружение магистральных и внутриквартальных тепловых сетей в целях снижения уровня износа</v>
          </cell>
        </row>
        <row r="16">
          <cell r="B16" t="str">
            <v>Техническое перевооружение магистральной тепловой сети по ул. Троллейная от ТК1008-1 до ТК1009</v>
          </cell>
        </row>
        <row r="17">
          <cell r="B17" t="str">
            <v>Техническое перевооружение магистральной тепловой сети от ТК623 до ПНС-1 под Коммунальным мостом  (трубопровод Т-3)</v>
          </cell>
        </row>
        <row r="18">
          <cell r="B18" t="str">
            <v xml:space="preserve">Техническое перевооружение магистральной тепловой сети по ул. Автогенная от ТК0304 до ТК0304А </v>
          </cell>
        </row>
        <row r="19">
          <cell r="B19" t="str">
            <v>Техническое перевооружение магистральной тепловой сети по ул.Троллейная от ТК1016 до ТК1017</v>
          </cell>
        </row>
        <row r="20">
          <cell r="B20" t="str">
            <v>Техническое перевооружение магистральной тепловой сети по ул. Писарева от ОП1132А до ТК1133</v>
          </cell>
        </row>
        <row r="21">
          <cell r="B21" t="str">
            <v>Техническое перевооружение магистральной тепловой сети по ул.Ватутина от  ТК_508А-1 до ТК_511-1 2Ду700мм ориентировочной протяженостью 444 м</v>
          </cell>
        </row>
        <row r="22">
          <cell r="B22" t="str">
            <v>Техническое перевооружение магистральной тепловой сети по ул.Тульская от  ТК_828 до ТК_830 2Ду800мм ориентировочной протяженностью 426 м</v>
          </cell>
        </row>
        <row r="23">
          <cell r="B23" t="str">
            <v>Техническое перевооружение магистральной тепловой сети по ул.С.Шамшиных от  ТК_129-24А до Павильона 4 2Ду500мм ориентировочной протяженностью 692 м</v>
          </cell>
        </row>
        <row r="24">
          <cell r="B24" t="str">
            <v>Техническое перевооружение магистральной тепловой сети по ул.Котовского от Павильона 1 до ТК_702 2Ду700мм ориентировочной протяженностью 769 м</v>
          </cell>
        </row>
        <row r="25">
          <cell r="B25" t="str">
            <v>Техническое перевооружение магистральной тепловой сети по ул.Серебренниковская от ТК117 до ТК121А 2Ду700мм ориентировочной протяженностью 555 м</v>
          </cell>
        </row>
        <row r="26">
          <cell r="B26" t="str">
            <v>Реконструкция (техническое перевооружение) теплофикационных установок и внутристанционных трубопроводов сетевой воды</v>
          </cell>
        </row>
        <row r="27">
          <cell r="B27" t="str">
            <v>Техническое перевооружение (реконструкция) тепловых сетей переменного диаметра</v>
          </cell>
        </row>
      </sheetData>
      <sheetData sheetId="4"/>
      <sheetData sheetId="5"/>
      <sheetData sheetId="6"/>
      <sheetData sheetId="7">
        <row r="5">
          <cell r="C5">
            <v>18.6873</v>
          </cell>
          <cell r="D5">
            <v>39.879999999999995</v>
          </cell>
          <cell r="E5"/>
          <cell r="F5"/>
        </row>
        <row r="18">
          <cell r="B18" t="str">
            <v>Строительство тепловой сети от ТК20-9 до здания ул. Волочаевская, 111 ориентировочной протяженностью 1180 м для переключения нагрузки котельной №8 на СЦТ от ТЭЦ-5 (проект: "Тепловая сеть 2Ду70 мм от ТК 20-9 до ЛК №8 ул. Волочаевская, 111")</v>
          </cell>
          <cell r="C18"/>
          <cell r="D18"/>
          <cell r="E18" t="str">
            <v>ТЭЦ-5</v>
          </cell>
          <cell r="F18" t="str">
            <v>2023-2024</v>
          </cell>
        </row>
        <row r="21">
          <cell r="E21" t="str">
            <v>ТЭЦ-5</v>
          </cell>
          <cell r="F21" t="str">
            <v>2023-2024</v>
          </cell>
        </row>
        <row r="22">
          <cell r="C22">
            <v>3.9</v>
          </cell>
          <cell r="D22">
            <v>6</v>
          </cell>
          <cell r="E22" t="str">
            <v>ТЭЦ-5</v>
          </cell>
        </row>
        <row r="31">
          <cell r="B31" t="str">
            <v>Строительство ТС от ТК 2107Б (п) до ТК.2 (подъем), 2Ду200мм, протяженностью 710 м с целью отключения изношенной тепловой сети, проходящей по территории АО "ПО Север".</v>
          </cell>
          <cell r="F31" t="str">
            <v>2023-2025</v>
          </cell>
        </row>
        <row r="32">
          <cell r="B32" t="str">
            <v>Установка систем частотного управления (СЧУ) на электродвигателях насосных агрегатов в ПНС-14, с целью повышения энергоэффективности и энергосбережения</v>
          </cell>
          <cell r="F32">
            <v>2023</v>
          </cell>
        </row>
        <row r="33">
          <cell r="B33" t="str">
            <v>Техническое перевооружение и реконструкция муниципальных магистральных тепловых сетей переменного диаметра (по условиям заключаемого концессионного соглашения перечень конкретных участков тепловых сетей будет разрабатываться и согласовываться концедентом в сроки, установленные КС, в год, предшествующий планируемому)</v>
          </cell>
          <cell r="F33" t="str">
            <v>2023-2030</v>
          </cell>
        </row>
        <row r="34">
          <cell r="B34" t="str">
            <v>Техническое перевооружение и реконструкция муниципальных внутриквартальных тепловых сетей переменного диаметра (по условиям заключаемого концессионного соглашения перечень конкретных участков тепловых сетей будет разрабатываться и согласовываться концедентом в сроки, установленные КС, в год, предшествующий планируемому)</v>
          </cell>
          <cell r="F34" t="str">
            <v>2023-2031</v>
          </cell>
        </row>
        <row r="35">
          <cell r="B35" t="str">
            <v>Реконструкция муниципальных ЦТП (в том числе с восстановлением линий циркуляции ГВС). По условиям заключаемого концессионного соглашения перечень конкретных мероприятий по ЦТП будет разрабатываться и согласовываться концедентом в сроки, установленные КС, в год, предшествующий планируемому.</v>
          </cell>
          <cell r="F35" t="str">
            <v>2023-2029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view="pageBreakPreview" zoomScale="70" zoomScaleNormal="80" zoomScaleSheetLayoutView="70" zoomScalePageLayoutView="50" workbookViewId="0">
      <selection activeCell="A3" sqref="A3:N3"/>
    </sheetView>
  </sheetViews>
  <sheetFormatPr defaultRowHeight="15" x14ac:dyDescent="0.25"/>
  <cols>
    <col min="1" max="1" width="12.7109375" customWidth="1"/>
    <col min="2" max="2" width="67.28515625" customWidth="1"/>
    <col min="3" max="3" width="15.42578125" style="42" customWidth="1"/>
    <col min="4" max="4" width="12.42578125" customWidth="1"/>
    <col min="5" max="5" width="13.7109375" customWidth="1"/>
    <col min="6" max="6" width="13.5703125" customWidth="1"/>
    <col min="7" max="7" width="13.28515625" customWidth="1"/>
    <col min="8" max="8" width="21.42578125" customWidth="1"/>
    <col min="9" max="9" width="22.28515625" customWidth="1"/>
    <col min="10" max="10" width="21.42578125" customWidth="1"/>
    <col min="11" max="11" width="22.28515625" customWidth="1"/>
    <col min="12" max="12" width="21.42578125" customWidth="1"/>
    <col min="13" max="13" width="22.28515625" customWidth="1"/>
    <col min="14" max="14" width="21.7109375" customWidth="1"/>
  </cols>
  <sheetData>
    <row r="1" spans="1:14" ht="15.75" x14ac:dyDescent="0.25">
      <c r="N1" s="50" t="s">
        <v>2</v>
      </c>
    </row>
    <row r="3" spans="1:14" ht="34.15" customHeight="1" x14ac:dyDescent="0.25">
      <c r="A3" s="102" t="s">
        <v>205</v>
      </c>
      <c r="B3" s="103"/>
      <c r="C3" s="103"/>
      <c r="D3" s="103"/>
      <c r="E3" s="103"/>
      <c r="F3" s="103"/>
      <c r="G3" s="103"/>
      <c r="H3" s="103"/>
      <c r="I3" s="103"/>
      <c r="J3" s="104"/>
      <c r="K3" s="104"/>
      <c r="L3" s="104"/>
      <c r="M3" s="104"/>
      <c r="N3" s="104"/>
    </row>
    <row r="4" spans="1:14" ht="26.45" customHeight="1" x14ac:dyDescent="0.25">
      <c r="A4" s="105" t="s">
        <v>108</v>
      </c>
      <c r="B4" s="98" t="s">
        <v>53</v>
      </c>
      <c r="C4" s="98" t="s">
        <v>119</v>
      </c>
      <c r="D4" s="98" t="s">
        <v>54</v>
      </c>
      <c r="E4" s="98" t="s">
        <v>55</v>
      </c>
      <c r="F4" s="98" t="s">
        <v>56</v>
      </c>
      <c r="G4" s="98" t="s">
        <v>57</v>
      </c>
      <c r="H4" s="98" t="s">
        <v>107</v>
      </c>
      <c r="I4" s="100" t="s">
        <v>110</v>
      </c>
      <c r="J4" s="98" t="s">
        <v>129</v>
      </c>
      <c r="K4" s="100" t="s">
        <v>130</v>
      </c>
      <c r="L4" s="98" t="s">
        <v>131</v>
      </c>
      <c r="M4" s="98" t="s">
        <v>132</v>
      </c>
      <c r="N4" s="107" t="s">
        <v>52</v>
      </c>
    </row>
    <row r="5" spans="1:14" ht="33" customHeight="1" x14ac:dyDescent="0.25">
      <c r="A5" s="106"/>
      <c r="B5" s="99"/>
      <c r="C5" s="99"/>
      <c r="D5" s="99"/>
      <c r="E5" s="99"/>
      <c r="F5" s="99"/>
      <c r="G5" s="99"/>
      <c r="H5" s="99"/>
      <c r="I5" s="101"/>
      <c r="J5" s="99"/>
      <c r="K5" s="101"/>
      <c r="L5" s="99"/>
      <c r="M5" s="99"/>
      <c r="N5" s="108"/>
    </row>
    <row r="6" spans="1:14" x14ac:dyDescent="0.25">
      <c r="A6" s="2">
        <v>1</v>
      </c>
      <c r="B6" s="3">
        <v>2</v>
      </c>
      <c r="C6" s="2">
        <v>3</v>
      </c>
      <c r="D6" s="3">
        <v>4</v>
      </c>
      <c r="E6" s="2">
        <v>5</v>
      </c>
      <c r="F6" s="3">
        <v>6</v>
      </c>
      <c r="G6" s="2">
        <v>7</v>
      </c>
      <c r="H6" s="3">
        <v>8</v>
      </c>
      <c r="I6" s="2">
        <v>9</v>
      </c>
      <c r="J6" s="3">
        <v>10</v>
      </c>
      <c r="K6" s="2">
        <v>11</v>
      </c>
      <c r="L6" s="2">
        <v>12</v>
      </c>
      <c r="M6" s="3">
        <v>13</v>
      </c>
      <c r="N6" s="2">
        <v>14</v>
      </c>
    </row>
    <row r="7" spans="1:14" ht="25.5" x14ac:dyDescent="0.25">
      <c r="A7" s="4"/>
      <c r="B7" s="5" t="s">
        <v>58</v>
      </c>
      <c r="C7" s="55" t="s">
        <v>120</v>
      </c>
      <c r="D7" s="6">
        <f>'[1]Предложение по КС_с деф+30%'!C5</f>
        <v>18.6873</v>
      </c>
      <c r="E7" s="6">
        <f>'[1]Предложение по КС_с деф+30%'!D5</f>
        <v>39.879999999999995</v>
      </c>
      <c r="F7" s="6">
        <f>'[1]Предложение по КС_с деф+30%'!E5</f>
        <v>0</v>
      </c>
      <c r="G7" s="6">
        <f>'[1]Предложение по КС_с деф+30%'!F5</f>
        <v>0</v>
      </c>
      <c r="H7" s="6">
        <f>H8+H9+H10</f>
        <v>10261</v>
      </c>
      <c r="I7" s="7">
        <f>I8+I9+I10</f>
        <v>1503.9062210628263</v>
      </c>
      <c r="J7" s="6">
        <f>J8+J9+J10</f>
        <v>10261</v>
      </c>
      <c r="K7" s="7">
        <f>K8+K9+K10</f>
        <v>1503.9062210628263</v>
      </c>
      <c r="L7" s="40">
        <v>1</v>
      </c>
      <c r="M7" s="40">
        <f>K7/I7</f>
        <v>1</v>
      </c>
      <c r="N7" s="46"/>
    </row>
    <row r="8" spans="1:14" x14ac:dyDescent="0.25">
      <c r="A8" s="4"/>
      <c r="B8" s="37" t="s">
        <v>59</v>
      </c>
      <c r="C8" s="55" t="s">
        <v>120</v>
      </c>
      <c r="D8" s="7"/>
      <c r="E8" s="7"/>
      <c r="F8" s="7"/>
      <c r="G8" s="7"/>
      <c r="H8" s="8"/>
      <c r="I8" s="9">
        <f>I13+I15+I18</f>
        <v>94.45935399999999</v>
      </c>
      <c r="J8" s="8"/>
      <c r="K8" s="9">
        <f>K13+K15+K18</f>
        <v>94.45935399999999</v>
      </c>
      <c r="L8" s="40">
        <v>1</v>
      </c>
      <c r="M8" s="40">
        <f t="shared" ref="M8:M16" si="0">K8/I8</f>
        <v>1</v>
      </c>
      <c r="N8" s="46"/>
    </row>
    <row r="9" spans="1:14" x14ac:dyDescent="0.25">
      <c r="A9" s="4"/>
      <c r="B9" s="37" t="s">
        <v>60</v>
      </c>
      <c r="C9" s="55" t="s">
        <v>120</v>
      </c>
      <c r="D9" s="7"/>
      <c r="E9" s="7"/>
      <c r="F9" s="7"/>
      <c r="G9" s="7"/>
      <c r="H9" s="8">
        <v>10261</v>
      </c>
      <c r="I9" s="9">
        <f>I21+I20</f>
        <v>676.03221960129281</v>
      </c>
      <c r="J9" s="8">
        <v>10261</v>
      </c>
      <c r="K9" s="9">
        <f>K21+K20</f>
        <v>676.03221960129281</v>
      </c>
      <c r="L9" s="40">
        <v>1</v>
      </c>
      <c r="M9" s="40">
        <f t="shared" si="0"/>
        <v>1</v>
      </c>
      <c r="N9" s="46"/>
    </row>
    <row r="10" spans="1:14" x14ac:dyDescent="0.25">
      <c r="A10" s="4"/>
      <c r="B10" s="37" t="s">
        <v>61</v>
      </c>
      <c r="C10" s="55" t="s">
        <v>120</v>
      </c>
      <c r="D10" s="7"/>
      <c r="E10" s="7"/>
      <c r="F10" s="7"/>
      <c r="G10" s="7"/>
      <c r="H10" s="9"/>
      <c r="I10" s="9">
        <f>I22+I19+I16</f>
        <v>733.4146474615336</v>
      </c>
      <c r="J10" s="9"/>
      <c r="K10" s="9">
        <f>K22+K19+K16</f>
        <v>733.4146474615336</v>
      </c>
      <c r="L10" s="40">
        <v>1</v>
      </c>
      <c r="M10" s="40">
        <f t="shared" si="0"/>
        <v>1</v>
      </c>
      <c r="N10" s="46"/>
    </row>
    <row r="11" spans="1:14" x14ac:dyDescent="0.25">
      <c r="A11" s="10" t="s">
        <v>63</v>
      </c>
      <c r="B11" s="21" t="s">
        <v>64</v>
      </c>
      <c r="C11" s="55" t="s">
        <v>120</v>
      </c>
      <c r="D11" s="22">
        <f>SUM(D13:D16)</f>
        <v>3.9</v>
      </c>
      <c r="E11" s="22">
        <f>SUM(E13:E16)</f>
        <v>6</v>
      </c>
      <c r="F11" s="22"/>
      <c r="G11" s="22" t="s">
        <v>65</v>
      </c>
      <c r="H11" s="22"/>
      <c r="I11" s="6">
        <f>I12+I14</f>
        <v>121.46867900000001</v>
      </c>
      <c r="J11" s="22"/>
      <c r="K11" s="6">
        <f>K12+K14</f>
        <v>121.46867900000001</v>
      </c>
      <c r="L11" s="40">
        <v>1</v>
      </c>
      <c r="M11" s="40">
        <f t="shared" si="0"/>
        <v>1</v>
      </c>
      <c r="N11" s="46"/>
    </row>
    <row r="12" spans="1:14" x14ac:dyDescent="0.25">
      <c r="A12" s="13" t="s">
        <v>66</v>
      </c>
      <c r="B12" s="21" t="s">
        <v>67</v>
      </c>
      <c r="C12" s="55" t="s">
        <v>120</v>
      </c>
      <c r="D12" s="22"/>
      <c r="E12" s="22"/>
      <c r="F12" s="11"/>
      <c r="G12" s="11" t="s">
        <v>68</v>
      </c>
      <c r="H12" s="6"/>
      <c r="I12" s="12">
        <v>18.965494</v>
      </c>
      <c r="J12" s="6"/>
      <c r="K12" s="12">
        <v>18.965494</v>
      </c>
      <c r="L12" s="40">
        <v>1</v>
      </c>
      <c r="M12" s="40">
        <f t="shared" si="0"/>
        <v>1</v>
      </c>
      <c r="N12" s="46"/>
    </row>
    <row r="13" spans="1:14" ht="51" x14ac:dyDescent="0.25">
      <c r="A13" s="13" t="s">
        <v>69</v>
      </c>
      <c r="B13" s="14" t="str">
        <f>'[1]Предложение по КС_с деф+30%'!B18</f>
        <v>Строительство тепловой сети от ТК20-9 до здания ул. Волочаевская, 111 ориентировочной протяженностью 1180 м для переключения нагрузки котельной №8 на СЦТ от ТЭЦ-5 (проект: "Тепловая сеть 2Ду70 мм от ТК 20-9 до ЛК №8 ул. Волочаевская, 111")</v>
      </c>
      <c r="C13" s="55" t="s">
        <v>120</v>
      </c>
      <c r="D13" s="15">
        <f>'[1]Предложение по КС_с деф+30%'!C18</f>
        <v>0</v>
      </c>
      <c r="E13" s="15">
        <f>'[1]Предложение по КС_с деф+30%'!D18</f>
        <v>0</v>
      </c>
      <c r="F13" s="15" t="str">
        <f>'[1]Предложение по КС_с деф+30%'!E18</f>
        <v>ТЭЦ-5</v>
      </c>
      <c r="G13" s="15" t="str">
        <f>'[1]Предложение по КС_с деф+30%'!F18</f>
        <v>2023-2024</v>
      </c>
      <c r="H13" s="43" t="s">
        <v>41</v>
      </c>
      <c r="I13" s="23">
        <v>18.965494</v>
      </c>
      <c r="J13" s="43" t="s">
        <v>41</v>
      </c>
      <c r="K13" s="23">
        <v>18.965494</v>
      </c>
      <c r="L13" s="53">
        <v>1</v>
      </c>
      <c r="M13" s="53">
        <f>K13/I13</f>
        <v>1</v>
      </c>
      <c r="N13" s="52" t="s">
        <v>133</v>
      </c>
    </row>
    <row r="14" spans="1:14" x14ac:dyDescent="0.25">
      <c r="A14" s="13" t="s">
        <v>71</v>
      </c>
      <c r="B14" s="21" t="s">
        <v>72</v>
      </c>
      <c r="C14" s="55" t="s">
        <v>120</v>
      </c>
      <c r="D14" s="22"/>
      <c r="E14" s="22"/>
      <c r="F14" s="11"/>
      <c r="G14" s="11" t="s">
        <v>68</v>
      </c>
      <c r="H14" s="6"/>
      <c r="I14" s="12">
        <v>102.503185</v>
      </c>
      <c r="J14" s="6"/>
      <c r="K14" s="12">
        <v>102.503185</v>
      </c>
      <c r="L14" s="40">
        <v>1</v>
      </c>
      <c r="M14" s="40">
        <f t="shared" si="0"/>
        <v>1</v>
      </c>
      <c r="N14" s="47"/>
    </row>
    <row r="15" spans="1:14" ht="38.25" x14ac:dyDescent="0.25">
      <c r="A15" s="13" t="s">
        <v>73</v>
      </c>
      <c r="B15" s="14" t="s">
        <v>74</v>
      </c>
      <c r="C15" s="55" t="s">
        <v>120</v>
      </c>
      <c r="D15" s="18"/>
      <c r="E15" s="18"/>
      <c r="F15" s="18" t="str">
        <f>'[1]Предложение по КС_с деф+30%'!E21</f>
        <v>ТЭЦ-5</v>
      </c>
      <c r="G15" s="18" t="str">
        <f>'[1]Предложение по КС_с деф+30%'!F21</f>
        <v>2023-2024</v>
      </c>
      <c r="H15" s="43" t="s">
        <v>41</v>
      </c>
      <c r="I15" s="23">
        <v>73.113860000000003</v>
      </c>
      <c r="J15" s="43" t="s">
        <v>41</v>
      </c>
      <c r="K15" s="23">
        <v>73.113860000000003</v>
      </c>
      <c r="L15" s="53">
        <v>1</v>
      </c>
      <c r="M15" s="53">
        <f t="shared" si="0"/>
        <v>1</v>
      </c>
      <c r="N15" s="52" t="s">
        <v>133</v>
      </c>
    </row>
    <row r="16" spans="1:14" ht="38.25" x14ac:dyDescent="0.25">
      <c r="A16" s="13" t="s">
        <v>75</v>
      </c>
      <c r="B16" s="14" t="s">
        <v>48</v>
      </c>
      <c r="C16" s="55" t="s">
        <v>120</v>
      </c>
      <c r="D16" s="18">
        <f>'[1]Предложение по КС_с деф+30%'!C22</f>
        <v>3.9</v>
      </c>
      <c r="E16" s="18">
        <f>'[1]Предложение по КС_с деф+30%'!D22</f>
        <v>6</v>
      </c>
      <c r="F16" s="18" t="str">
        <f>'[1]Предложение по КС_с деф+30%'!E22</f>
        <v>ТЭЦ-5</v>
      </c>
      <c r="G16" s="18" t="s">
        <v>68</v>
      </c>
      <c r="H16" s="43" t="s">
        <v>41</v>
      </c>
      <c r="I16" s="23">
        <v>29.389324999999999</v>
      </c>
      <c r="J16" s="43" t="s">
        <v>41</v>
      </c>
      <c r="K16" s="23">
        <v>29.389324999999999</v>
      </c>
      <c r="L16" s="53">
        <v>1</v>
      </c>
      <c r="M16" s="53">
        <f t="shared" si="0"/>
        <v>1</v>
      </c>
      <c r="N16" s="52" t="s">
        <v>133</v>
      </c>
    </row>
    <row r="17" spans="1:14" ht="51" x14ac:dyDescent="0.25">
      <c r="A17" s="13" t="s">
        <v>76</v>
      </c>
      <c r="B17" s="21" t="s">
        <v>77</v>
      </c>
      <c r="C17" s="55" t="s">
        <v>120</v>
      </c>
      <c r="D17" s="22"/>
      <c r="E17" s="22"/>
      <c r="F17" s="11"/>
      <c r="G17" s="11" t="s">
        <v>78</v>
      </c>
      <c r="H17" s="6"/>
      <c r="I17" s="12">
        <v>1382.4375420628267</v>
      </c>
      <c r="J17" s="6"/>
      <c r="K17" s="12">
        <v>1382.4375420628267</v>
      </c>
      <c r="L17" s="40">
        <v>1</v>
      </c>
      <c r="M17" s="40">
        <f t="shared" ref="M17:M22" si="1">K17/I17</f>
        <v>1</v>
      </c>
      <c r="N17" s="46"/>
    </row>
    <row r="18" spans="1:14" ht="38.25" x14ac:dyDescent="0.25">
      <c r="A18" s="13" t="s">
        <v>79</v>
      </c>
      <c r="B18" s="14" t="str">
        <f>'[1]Предложение по КС_с деф+30%'!B31</f>
        <v>Строительство ТС от ТК 2107Б (п) до ТК.2 (подъем), 2Ду200мм, протяженностью 710 м с целью отключения изношенной тепловой сети, проходящей по территории АО "ПО Север".</v>
      </c>
      <c r="C18" s="55" t="s">
        <v>120</v>
      </c>
      <c r="D18" s="18"/>
      <c r="E18" s="18"/>
      <c r="F18" s="15" t="s">
        <v>80</v>
      </c>
      <c r="G18" s="15" t="str">
        <f>'[1]Предложение по КС_с деф+30%'!F31</f>
        <v>2023-2025</v>
      </c>
      <c r="H18" s="43" t="s">
        <v>39</v>
      </c>
      <c r="I18" s="26">
        <v>2.38</v>
      </c>
      <c r="J18" s="43" t="s">
        <v>39</v>
      </c>
      <c r="K18" s="26">
        <v>2.38</v>
      </c>
      <c r="L18" s="53">
        <v>1</v>
      </c>
      <c r="M18" s="53">
        <f t="shared" si="1"/>
        <v>1</v>
      </c>
      <c r="N18" s="52" t="s">
        <v>133</v>
      </c>
    </row>
    <row r="19" spans="1:14" ht="38.25" x14ac:dyDescent="0.25">
      <c r="A19" s="13" t="s">
        <v>81</v>
      </c>
      <c r="B19" s="14" t="str">
        <f>'[1]Предложение по КС_с деф+30%'!B32</f>
        <v>Установка систем частотного управления (СЧУ) на электродвигателях насосных агрегатов в ПНС-14, с целью повышения энергоэффективности и энергосбережения</v>
      </c>
      <c r="C19" s="55" t="s">
        <v>120</v>
      </c>
      <c r="D19" s="18"/>
      <c r="E19" s="18"/>
      <c r="F19" s="18"/>
      <c r="G19" s="15">
        <f>'[1]Предложение по КС_с деф+30%'!F32</f>
        <v>2023</v>
      </c>
      <c r="H19" s="43" t="s">
        <v>42</v>
      </c>
      <c r="I19" s="24">
        <v>5.8144999999999998</v>
      </c>
      <c r="J19" s="43" t="s">
        <v>42</v>
      </c>
      <c r="K19" s="24">
        <v>5.8144999999999998</v>
      </c>
      <c r="L19" s="53">
        <v>1</v>
      </c>
      <c r="M19" s="53">
        <f t="shared" si="1"/>
        <v>1</v>
      </c>
      <c r="N19" s="48"/>
    </row>
    <row r="20" spans="1:14" ht="63.75" x14ac:dyDescent="0.25">
      <c r="A20" s="13" t="s">
        <v>82</v>
      </c>
      <c r="B20" s="14" t="str">
        <f>'[1]Предложение по КС_с деф+30%'!B33</f>
        <v>Техническое перевооружение и реконструкция муниципальных магистральных тепловых сетей переменного диаметра (по условиям заключаемого концессионного соглашения перечень конкретных участков тепловых сетей будет разрабатываться и согласовываться концедентом в сроки, установленные КС, в год, предшествующий планируемому)</v>
      </c>
      <c r="C20" s="55" t="s">
        <v>120</v>
      </c>
      <c r="D20" s="18"/>
      <c r="E20" s="18"/>
      <c r="F20" s="15"/>
      <c r="G20" s="15" t="str">
        <f>'[1]Предложение по КС_с деф+30%'!F33</f>
        <v>2023-2030</v>
      </c>
      <c r="H20" s="49" t="s">
        <v>43</v>
      </c>
      <c r="I20" s="17">
        <v>393.42972833952251</v>
      </c>
      <c r="J20" s="49" t="s">
        <v>43</v>
      </c>
      <c r="K20" s="17">
        <v>393.42972833952251</v>
      </c>
      <c r="L20" s="53">
        <v>1</v>
      </c>
      <c r="M20" s="53">
        <f t="shared" si="1"/>
        <v>1</v>
      </c>
      <c r="N20" s="48"/>
    </row>
    <row r="21" spans="1:14" ht="63.75" x14ac:dyDescent="0.25">
      <c r="A21" s="13" t="s">
        <v>83</v>
      </c>
      <c r="B21" s="14" t="str">
        <f>'[1]Предложение по КС_с деф+30%'!B34</f>
        <v>Техническое перевооружение и реконструкция муниципальных внутриквартальных тепловых сетей переменного диаметра (по условиям заключаемого концессионного соглашения перечень конкретных участков тепловых сетей будет разрабатываться и согласовываться концедентом в сроки, установленные КС, в год, предшествующий планируемому)</v>
      </c>
      <c r="C21" s="55" t="s">
        <v>120</v>
      </c>
      <c r="D21" s="18"/>
      <c r="E21" s="18"/>
      <c r="F21" s="15"/>
      <c r="G21" s="15" t="str">
        <f>'[1]Предложение по КС_с деф+30%'!F34</f>
        <v>2023-2031</v>
      </c>
      <c r="H21" s="49" t="s">
        <v>51</v>
      </c>
      <c r="I21" s="17">
        <v>282.60249126177035</v>
      </c>
      <c r="J21" s="49" t="s">
        <v>51</v>
      </c>
      <c r="K21" s="17">
        <v>282.60249126177035</v>
      </c>
      <c r="L21" s="53">
        <v>1</v>
      </c>
      <c r="M21" s="53">
        <f t="shared" si="1"/>
        <v>1</v>
      </c>
      <c r="N21" s="48"/>
    </row>
    <row r="22" spans="1:14" ht="63.75" x14ac:dyDescent="0.25">
      <c r="A22" s="13" t="s">
        <v>84</v>
      </c>
      <c r="B22" s="14" t="str">
        <f>'[1]Предложение по КС_с деф+30%'!B35</f>
        <v>Реконструкция муниципальных ЦТП (в том числе с восстановлением линий циркуляции ГВС). По условиям заключаемого концессионного соглашения перечень конкретных мероприятий по ЦТП будет разрабатываться и согласовываться концедентом в сроки, установленные КС, в год, предшествующий планируемому.</v>
      </c>
      <c r="C22" s="55" t="s">
        <v>120</v>
      </c>
      <c r="D22" s="18"/>
      <c r="E22" s="18"/>
      <c r="F22" s="15"/>
      <c r="G22" s="15" t="str">
        <f>'[1]Предложение по КС_с деф+30%'!F35</f>
        <v>2023-2029</v>
      </c>
      <c r="H22" s="43" t="s">
        <v>35</v>
      </c>
      <c r="I22" s="17">
        <v>698.21082246153367</v>
      </c>
      <c r="J22" s="43" t="s">
        <v>35</v>
      </c>
      <c r="K22" s="17">
        <v>698.21082246153367</v>
      </c>
      <c r="L22" s="53">
        <v>1</v>
      </c>
      <c r="M22" s="53">
        <f t="shared" si="1"/>
        <v>1</v>
      </c>
      <c r="N22" s="48"/>
    </row>
    <row r="23" spans="1:14" x14ac:dyDescent="0.25">
      <c r="A23" s="97" t="s">
        <v>109</v>
      </c>
      <c r="B23" s="97"/>
      <c r="C23" s="97"/>
      <c r="D23" s="97"/>
      <c r="E23" s="97"/>
      <c r="F23" s="97"/>
      <c r="G23" s="97"/>
      <c r="H23" s="97"/>
      <c r="I23" s="12">
        <v>1503.9062210628267</v>
      </c>
      <c r="J23" s="12"/>
      <c r="K23" s="12">
        <v>1503.9062210628267</v>
      </c>
      <c r="L23" s="40">
        <v>1</v>
      </c>
      <c r="M23" s="40">
        <f t="shared" ref="M23" si="2">K23/I23</f>
        <v>1</v>
      </c>
      <c r="N23" s="12"/>
    </row>
    <row r="24" spans="1:14" x14ac:dyDescent="0.25">
      <c r="A24" s="1"/>
      <c r="B24" s="1"/>
      <c r="C24" s="5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27" t="s">
        <v>86</v>
      </c>
      <c r="B25" s="1"/>
      <c r="C25" s="5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27" t="s">
        <v>87</v>
      </c>
      <c r="B26" s="1"/>
      <c r="C26" s="54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16">
    <mergeCell ref="A3:N3"/>
    <mergeCell ref="A4:A5"/>
    <mergeCell ref="B4:B5"/>
    <mergeCell ref="D4:D5"/>
    <mergeCell ref="E4:E5"/>
    <mergeCell ref="F4:F5"/>
    <mergeCell ref="G4:G5"/>
    <mergeCell ref="H4:H5"/>
    <mergeCell ref="I4:I5"/>
    <mergeCell ref="N4:N5"/>
    <mergeCell ref="M4:M5"/>
    <mergeCell ref="A23:H23"/>
    <mergeCell ref="C4:C5"/>
    <mergeCell ref="J4:J5"/>
    <mergeCell ref="K4:K5"/>
    <mergeCell ref="L4:L5"/>
  </mergeCells>
  <pageMargins left="0.19685039370078741" right="0.19685039370078741" top="0.39370078740157483" bottom="0.19685039370078741" header="0" footer="0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view="pageBreakPreview" zoomScale="60" zoomScaleNormal="70" workbookViewId="0">
      <pane xSplit="4" ySplit="7" topLeftCell="E8" activePane="bottomRight" state="frozen"/>
      <selection pane="topRight" activeCell="E1" sqref="E1"/>
      <selection pane="bottomLeft" activeCell="A6" sqref="A6"/>
      <selection pane="bottomRight" activeCell="A2" sqref="A2:Q2"/>
    </sheetView>
  </sheetViews>
  <sheetFormatPr defaultRowHeight="15" x14ac:dyDescent="0.25"/>
  <cols>
    <col min="1" max="1" width="14.85546875" customWidth="1"/>
    <col min="2" max="2" width="44.28515625" customWidth="1"/>
    <col min="3" max="3" width="15.7109375" style="42" customWidth="1"/>
    <col min="4" max="4" width="13.28515625" customWidth="1"/>
    <col min="5" max="5" width="19.85546875" customWidth="1"/>
    <col min="6" max="7" width="19.5703125" customWidth="1"/>
    <col min="8" max="8" width="20.7109375" customWidth="1"/>
    <col min="9" max="10" width="15.85546875" customWidth="1"/>
    <col min="11" max="11" width="20.7109375" customWidth="1"/>
    <col min="12" max="12" width="24.5703125" customWidth="1"/>
    <col min="13" max="14" width="20.7109375" customWidth="1"/>
    <col min="15" max="16" width="15.85546875" customWidth="1"/>
    <col min="17" max="17" width="31.5703125" customWidth="1"/>
  </cols>
  <sheetData>
    <row r="1" spans="1:19" ht="27.6" customHeight="1" x14ac:dyDescent="0.25">
      <c r="L1" s="51"/>
      <c r="N1" s="51"/>
      <c r="Q1" s="96" t="s">
        <v>1</v>
      </c>
    </row>
    <row r="2" spans="1:19" ht="43.9" customHeight="1" x14ac:dyDescent="0.25">
      <c r="A2" s="109" t="s">
        <v>206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  <c r="N2" s="110"/>
      <c r="O2" s="110"/>
      <c r="P2" s="110"/>
      <c r="Q2" s="110"/>
    </row>
    <row r="3" spans="1:19" ht="19.899999999999999" customHeight="1" x14ac:dyDescent="0.25">
      <c r="A3" s="45"/>
      <c r="B3" s="45"/>
      <c r="C3" s="45"/>
      <c r="D3" s="45"/>
      <c r="E3" s="111" t="s">
        <v>127</v>
      </c>
      <c r="F3" s="112"/>
      <c r="G3" s="112"/>
      <c r="H3" s="112"/>
      <c r="I3" s="112"/>
      <c r="J3" s="112"/>
      <c r="K3" s="111" t="s">
        <v>128</v>
      </c>
      <c r="L3" s="112"/>
      <c r="M3" s="112"/>
      <c r="N3" s="112"/>
      <c r="O3" s="112"/>
      <c r="P3" s="112"/>
    </row>
    <row r="4" spans="1:19" ht="34.9" customHeight="1" x14ac:dyDescent="0.25">
      <c r="A4" s="105" t="s">
        <v>117</v>
      </c>
      <c r="B4" s="113" t="s">
        <v>53</v>
      </c>
      <c r="C4" s="113" t="s">
        <v>119</v>
      </c>
      <c r="D4" s="113" t="s">
        <v>88</v>
      </c>
      <c r="E4" s="98" t="s">
        <v>112</v>
      </c>
      <c r="F4" s="100" t="s">
        <v>118</v>
      </c>
      <c r="G4" s="98" t="s">
        <v>113</v>
      </c>
      <c r="H4" s="100" t="s">
        <v>114</v>
      </c>
      <c r="I4" s="98" t="s">
        <v>115</v>
      </c>
      <c r="J4" s="98" t="s">
        <v>116</v>
      </c>
      <c r="K4" s="98" t="s">
        <v>107</v>
      </c>
      <c r="L4" s="100" t="s">
        <v>110</v>
      </c>
      <c r="M4" s="98" t="s">
        <v>129</v>
      </c>
      <c r="N4" s="100" t="s">
        <v>130</v>
      </c>
      <c r="O4" s="98" t="s">
        <v>136</v>
      </c>
      <c r="P4" s="98" t="s">
        <v>137</v>
      </c>
      <c r="Q4" s="100" t="s">
        <v>134</v>
      </c>
    </row>
    <row r="5" spans="1:19" ht="36" customHeight="1" x14ac:dyDescent="0.25">
      <c r="A5" s="106"/>
      <c r="B5" s="113"/>
      <c r="C5" s="113"/>
      <c r="D5" s="113"/>
      <c r="E5" s="99"/>
      <c r="F5" s="101"/>
      <c r="G5" s="99"/>
      <c r="H5" s="101"/>
      <c r="I5" s="99"/>
      <c r="J5" s="99"/>
      <c r="K5" s="99"/>
      <c r="L5" s="101"/>
      <c r="M5" s="99"/>
      <c r="N5" s="101"/>
      <c r="O5" s="99"/>
      <c r="P5" s="99"/>
      <c r="Q5" s="101"/>
    </row>
    <row r="6" spans="1:19" x14ac:dyDescent="0.25">
      <c r="A6" s="28">
        <v>1</v>
      </c>
      <c r="B6" s="11">
        <v>2</v>
      </c>
      <c r="C6" s="28">
        <v>3</v>
      </c>
      <c r="D6" s="11">
        <v>4</v>
      </c>
      <c r="E6" s="28">
        <v>5</v>
      </c>
      <c r="F6" s="11">
        <v>6</v>
      </c>
      <c r="G6" s="28">
        <v>7</v>
      </c>
      <c r="H6" s="11">
        <v>8</v>
      </c>
      <c r="I6" s="28">
        <v>9</v>
      </c>
      <c r="J6" s="11">
        <v>10</v>
      </c>
      <c r="K6" s="28">
        <v>11</v>
      </c>
      <c r="L6" s="11">
        <v>12</v>
      </c>
      <c r="M6" s="28">
        <v>13</v>
      </c>
      <c r="N6" s="11">
        <v>14</v>
      </c>
      <c r="O6" s="28">
        <v>15</v>
      </c>
      <c r="P6" s="11">
        <v>16</v>
      </c>
      <c r="Q6" s="28">
        <v>17</v>
      </c>
    </row>
    <row r="7" spans="1:19" x14ac:dyDescent="0.25">
      <c r="A7" s="7"/>
      <c r="B7" s="29"/>
      <c r="C7" s="7"/>
      <c r="D7" s="7"/>
      <c r="E7" s="7"/>
      <c r="F7" s="6">
        <f>F15+F8</f>
        <v>1458.4129278599999</v>
      </c>
      <c r="G7" s="7"/>
      <c r="H7" s="6">
        <f>H15+H8</f>
        <v>1458.4129278599999</v>
      </c>
      <c r="I7" s="40">
        <v>1</v>
      </c>
      <c r="J7" s="40">
        <f>H7/F7</f>
        <v>1</v>
      </c>
      <c r="K7" s="6"/>
      <c r="L7" s="6">
        <f>L8+L15+L36</f>
        <v>3578.7807011473233</v>
      </c>
      <c r="M7" s="6"/>
      <c r="N7" s="6">
        <f>N8+N15+N36</f>
        <v>2828.3147011473234</v>
      </c>
      <c r="O7" s="40">
        <v>1</v>
      </c>
      <c r="P7" s="40">
        <f>N7/L7</f>
        <v>0.7903012051676126</v>
      </c>
      <c r="Q7" s="25"/>
    </row>
    <row r="8" spans="1:19" ht="25.5" x14ac:dyDescent="0.25">
      <c r="A8" s="7" t="s">
        <v>89</v>
      </c>
      <c r="B8" s="29" t="s">
        <v>90</v>
      </c>
      <c r="C8" s="15" t="s">
        <v>121</v>
      </c>
      <c r="D8" s="7" t="s">
        <v>96</v>
      </c>
      <c r="E8" s="7"/>
      <c r="F8" s="6">
        <v>12</v>
      </c>
      <c r="G8" s="7"/>
      <c r="H8" s="6">
        <v>12</v>
      </c>
      <c r="I8" s="40">
        <v>1</v>
      </c>
      <c r="J8" s="40">
        <f t="shared" ref="J8:J15" si="0">H8/F8</f>
        <v>1</v>
      </c>
      <c r="K8" s="6"/>
      <c r="L8" s="6">
        <f>SUM(L9:L11)</f>
        <v>1242.6610000000001</v>
      </c>
      <c r="M8" s="6"/>
      <c r="N8" s="6">
        <f>SUM(N9:N11)</f>
        <v>492.19499999999999</v>
      </c>
      <c r="O8" s="40">
        <v>1</v>
      </c>
      <c r="P8" s="40">
        <f t="shared" ref="P8:P9" si="1">N8/L8</f>
        <v>0.39608147354749201</v>
      </c>
      <c r="Q8" s="25"/>
    </row>
    <row r="9" spans="1:19" ht="25.5" x14ac:dyDescent="0.25">
      <c r="A9" s="7"/>
      <c r="B9" s="30" t="s">
        <v>36</v>
      </c>
      <c r="C9" s="15" t="s">
        <v>121</v>
      </c>
      <c r="D9" s="7" t="s">
        <v>95</v>
      </c>
      <c r="E9" s="43" t="s">
        <v>39</v>
      </c>
      <c r="F9" s="38">
        <v>12</v>
      </c>
      <c r="G9" s="43" t="s">
        <v>39</v>
      </c>
      <c r="H9" s="38">
        <v>12</v>
      </c>
      <c r="I9" s="40">
        <v>1</v>
      </c>
      <c r="J9" s="40">
        <f t="shared" si="0"/>
        <v>1</v>
      </c>
      <c r="K9" s="19" t="s">
        <v>122</v>
      </c>
      <c r="L9" s="6">
        <v>236.19499999999999</v>
      </c>
      <c r="M9" s="19" t="s">
        <v>122</v>
      </c>
      <c r="N9" s="6">
        <v>236.19499999999999</v>
      </c>
      <c r="O9" s="40">
        <v>1</v>
      </c>
      <c r="P9" s="40">
        <f t="shared" si="1"/>
        <v>1</v>
      </c>
      <c r="Q9" s="25"/>
    </row>
    <row r="10" spans="1:19" ht="38.25" x14ac:dyDescent="0.25">
      <c r="A10" s="7"/>
      <c r="B10" s="30" t="s">
        <v>91</v>
      </c>
      <c r="C10" s="15" t="s">
        <v>121</v>
      </c>
      <c r="D10" s="7" t="s">
        <v>92</v>
      </c>
      <c r="E10" s="7"/>
      <c r="F10" s="6"/>
      <c r="G10" s="7"/>
      <c r="H10" s="6"/>
      <c r="I10" s="40"/>
      <c r="J10" s="40"/>
      <c r="K10" s="19" t="s">
        <v>122</v>
      </c>
      <c r="L10" s="6">
        <v>641.81600000000003</v>
      </c>
      <c r="M10" s="19" t="s">
        <v>122</v>
      </c>
      <c r="N10" s="6">
        <v>83</v>
      </c>
      <c r="O10" s="40">
        <v>1</v>
      </c>
      <c r="P10" s="40">
        <f t="shared" ref="P10:P11" si="2">N10/L10</f>
        <v>0.12932055293105812</v>
      </c>
      <c r="Q10" s="52" t="s">
        <v>135</v>
      </c>
      <c r="R10" s="57"/>
      <c r="S10" s="57"/>
    </row>
    <row r="11" spans="1:19" ht="38.25" x14ac:dyDescent="0.25">
      <c r="A11" s="7"/>
      <c r="B11" s="30" t="s">
        <v>93</v>
      </c>
      <c r="C11" s="15" t="s">
        <v>121</v>
      </c>
      <c r="D11" s="7" t="s">
        <v>68</v>
      </c>
      <c r="E11" s="7"/>
      <c r="F11" s="6"/>
      <c r="G11" s="7"/>
      <c r="H11" s="6"/>
      <c r="I11" s="40"/>
      <c r="J11" s="40"/>
      <c r="K11" s="19" t="s">
        <v>122</v>
      </c>
      <c r="L11" s="6">
        <v>364.65</v>
      </c>
      <c r="M11" s="19" t="s">
        <v>122</v>
      </c>
      <c r="N11" s="6">
        <v>173</v>
      </c>
      <c r="O11" s="40">
        <v>1</v>
      </c>
      <c r="P11" s="40">
        <f t="shared" si="2"/>
        <v>0.47442753325106268</v>
      </c>
      <c r="Q11" s="52" t="s">
        <v>135</v>
      </c>
    </row>
    <row r="12" spans="1:19" ht="38.25" x14ac:dyDescent="0.25">
      <c r="A12" s="7" t="s">
        <v>94</v>
      </c>
      <c r="B12" s="29" t="str">
        <f>'[1]Предложение по АК'!B10</f>
        <v>Реализация мероприятий по тепловым сетям, теплосетевым объектам и котельным г. Новосибирска:</v>
      </c>
      <c r="C12" s="15" t="s">
        <v>124</v>
      </c>
      <c r="D12" s="7" t="s">
        <v>96</v>
      </c>
      <c r="E12" s="7"/>
      <c r="F12" s="6">
        <f>F14+F13</f>
        <v>1446.4129278599999</v>
      </c>
      <c r="G12" s="7"/>
      <c r="H12" s="6">
        <v>1446.4129278599999</v>
      </c>
      <c r="I12" s="40">
        <v>1</v>
      </c>
      <c r="J12" s="40">
        <f t="shared" si="0"/>
        <v>1</v>
      </c>
      <c r="K12" s="6"/>
      <c r="L12" s="6">
        <f>L13+L14</f>
        <v>2336.1197011473232</v>
      </c>
      <c r="M12" s="6"/>
      <c r="N12" s="6">
        <f>N13+N14</f>
        <v>2336.1197011473232</v>
      </c>
      <c r="O12" s="40">
        <v>1</v>
      </c>
      <c r="P12" s="40">
        <f t="shared" ref="P12" si="3">N12/L12</f>
        <v>1</v>
      </c>
      <c r="Q12" s="25"/>
    </row>
    <row r="13" spans="1:19" x14ac:dyDescent="0.25">
      <c r="A13" s="7"/>
      <c r="B13" s="30" t="str">
        <f>'[1]Предложение по АК'!B11</f>
        <v>Строительство тепловых сетей</v>
      </c>
      <c r="C13" s="25" t="s">
        <v>120</v>
      </c>
      <c r="D13" s="7" t="s">
        <v>95</v>
      </c>
      <c r="E13" s="7"/>
      <c r="F13" s="6"/>
      <c r="G13" s="7"/>
      <c r="H13" s="6"/>
      <c r="I13" s="40"/>
      <c r="J13" s="40"/>
      <c r="K13" s="6">
        <v>484</v>
      </c>
      <c r="L13" s="6">
        <v>61.025662640168186</v>
      </c>
      <c r="M13" s="6">
        <v>484</v>
      </c>
      <c r="N13" s="6">
        <v>61.025662640168186</v>
      </c>
      <c r="O13" s="40"/>
      <c r="P13" s="40"/>
      <c r="Q13" s="25"/>
    </row>
    <row r="14" spans="1:19" x14ac:dyDescent="0.25">
      <c r="A14" s="7"/>
      <c r="B14" s="30" t="str">
        <f>'[1]Предложение по АК'!B12</f>
        <v>Реконструкция тепловых сетей</v>
      </c>
      <c r="C14" s="15" t="s">
        <v>124</v>
      </c>
      <c r="D14" s="7" t="s">
        <v>96</v>
      </c>
      <c r="E14" s="6">
        <v>8816</v>
      </c>
      <c r="F14" s="6">
        <v>1446.4129278599999</v>
      </c>
      <c r="G14" s="6">
        <v>9008</v>
      </c>
      <c r="H14" s="6">
        <v>1446.4129278599999</v>
      </c>
      <c r="I14" s="40">
        <v>1</v>
      </c>
      <c r="J14" s="40">
        <f t="shared" si="0"/>
        <v>1</v>
      </c>
      <c r="K14" s="6">
        <v>8526</v>
      </c>
      <c r="L14" s="6">
        <v>2275.0940385071549</v>
      </c>
      <c r="M14" s="6">
        <v>8526</v>
      </c>
      <c r="N14" s="6">
        <v>2275.0940385071549</v>
      </c>
      <c r="O14" s="40">
        <v>1</v>
      </c>
      <c r="P14" s="40">
        <f t="shared" ref="P14:P15" si="4">N14/L14</f>
        <v>1</v>
      </c>
      <c r="Q14" s="25"/>
    </row>
    <row r="15" spans="1:19" ht="76.5" x14ac:dyDescent="0.25">
      <c r="A15" s="31" t="s">
        <v>62</v>
      </c>
      <c r="B15" s="29" t="str">
        <f>'[1]Предложение по АК'!B14</f>
        <v>Повышение надежности систем теплоснабжения города (техническое перевооружение, реконструкция магистральных и внутриквартальных тепловых сетей, ЦТП, ПНС, строительство резервирующих трубопроводов-перемычек)</v>
      </c>
      <c r="C15" s="15" t="s">
        <v>124</v>
      </c>
      <c r="D15" s="7" t="s">
        <v>96</v>
      </c>
      <c r="E15" s="15" t="s">
        <v>123</v>
      </c>
      <c r="F15" s="6">
        <f>F16+F33+F36</f>
        <v>1446.4129278599999</v>
      </c>
      <c r="G15" s="15" t="s">
        <v>123</v>
      </c>
      <c r="H15" s="6">
        <f>H16+H33+H36</f>
        <v>1446.4129278599999</v>
      </c>
      <c r="I15" s="40">
        <v>1</v>
      </c>
      <c r="J15" s="40">
        <f t="shared" si="0"/>
        <v>1</v>
      </c>
      <c r="K15" s="25" t="s">
        <v>123</v>
      </c>
      <c r="L15" s="6">
        <f>L16+L33</f>
        <v>2275.0940385071549</v>
      </c>
      <c r="M15" s="25" t="s">
        <v>123</v>
      </c>
      <c r="N15" s="6">
        <f>N16+N33</f>
        <v>2275.0940385071549</v>
      </c>
      <c r="O15" s="40">
        <v>1</v>
      </c>
      <c r="P15" s="40">
        <f t="shared" si="4"/>
        <v>1</v>
      </c>
      <c r="Q15" s="25"/>
    </row>
    <row r="16" spans="1:19" ht="38.25" x14ac:dyDescent="0.25">
      <c r="A16" s="20" t="s">
        <v>3</v>
      </c>
      <c r="B16" s="14" t="str">
        <f>'[1]Предложение по АК'!B15</f>
        <v>Техническое перевооружение магистральных и внутриквартальных тепловых сетей в целях снижения уровня износа</v>
      </c>
      <c r="C16" s="15" t="s">
        <v>124</v>
      </c>
      <c r="D16" s="15" t="s">
        <v>111</v>
      </c>
      <c r="E16" s="15" t="s">
        <v>123</v>
      </c>
      <c r="F16" s="19">
        <v>1211.0874758499999</v>
      </c>
      <c r="G16" s="15" t="s">
        <v>123</v>
      </c>
      <c r="H16" s="19">
        <v>1211.0874758499999</v>
      </c>
      <c r="I16" s="41">
        <v>1</v>
      </c>
      <c r="J16" s="41">
        <f>H16/F16</f>
        <v>1</v>
      </c>
      <c r="K16" s="25" t="s">
        <v>123</v>
      </c>
      <c r="L16" s="19">
        <f>L17+L27+L32</f>
        <v>1227.5137270156802</v>
      </c>
      <c r="M16" s="25" t="s">
        <v>123</v>
      </c>
      <c r="N16" s="19">
        <f>N17+N27+N32</f>
        <v>1227.5137270156802</v>
      </c>
      <c r="O16" s="41">
        <v>1</v>
      </c>
      <c r="P16" s="41">
        <v>1</v>
      </c>
      <c r="Q16" s="25"/>
    </row>
    <row r="17" spans="1:17" ht="38.25" x14ac:dyDescent="0.25">
      <c r="A17" s="20" t="s">
        <v>6</v>
      </c>
      <c r="B17" s="14" t="str">
        <f>'[1]Предложение по АК'!B16</f>
        <v>Техническое перевооружение магистральной тепловой сети по ул. Троллейная от ТК1008-1 до ТК1009</v>
      </c>
      <c r="C17" s="15" t="s">
        <v>120</v>
      </c>
      <c r="D17" s="15" t="s">
        <v>99</v>
      </c>
      <c r="E17" s="43" t="s">
        <v>39</v>
      </c>
      <c r="F17" s="34">
        <v>4.3869999999999996</v>
      </c>
      <c r="G17" s="43" t="s">
        <v>39</v>
      </c>
      <c r="H17" s="34">
        <v>4.3869999999999996</v>
      </c>
      <c r="I17" s="41">
        <v>1</v>
      </c>
      <c r="J17" s="41">
        <f t="shared" ref="J17:J35" si="5">H17/F17</f>
        <v>1</v>
      </c>
      <c r="K17" s="43" t="s">
        <v>49</v>
      </c>
      <c r="L17" s="32">
        <v>37.500349532346881</v>
      </c>
      <c r="M17" s="43" t="s">
        <v>49</v>
      </c>
      <c r="N17" s="32">
        <v>37.500349532346881</v>
      </c>
      <c r="O17" s="41">
        <v>1</v>
      </c>
      <c r="P17" s="41">
        <v>1</v>
      </c>
      <c r="Q17" s="25"/>
    </row>
    <row r="18" spans="1:17" ht="38.25" x14ac:dyDescent="0.25">
      <c r="A18" s="20" t="s">
        <v>7</v>
      </c>
      <c r="B18" s="14" t="str">
        <f>'[1]Предложение по АК'!B17</f>
        <v>Техническое перевооружение магистральной тепловой сети от ТК623 до ПНС-1 под Коммунальным мостом  (трубопровод Т-3)</v>
      </c>
      <c r="C18" s="15" t="s">
        <v>121</v>
      </c>
      <c r="D18" s="15">
        <v>2022</v>
      </c>
      <c r="E18" s="43" t="s">
        <v>8</v>
      </c>
      <c r="F18" s="25">
        <v>76.642800000000008</v>
      </c>
      <c r="G18" s="43" t="s">
        <v>8</v>
      </c>
      <c r="H18" s="25">
        <v>76.642800000000008</v>
      </c>
      <c r="I18" s="41">
        <v>1</v>
      </c>
      <c r="J18" s="41">
        <f t="shared" si="5"/>
        <v>1</v>
      </c>
      <c r="K18" s="25"/>
      <c r="L18" s="25"/>
      <c r="M18" s="25"/>
      <c r="N18" s="25"/>
      <c r="O18" s="41">
        <v>1</v>
      </c>
      <c r="P18" s="41">
        <v>1</v>
      </c>
      <c r="Q18" s="25"/>
    </row>
    <row r="19" spans="1:17" ht="38.25" x14ac:dyDescent="0.25">
      <c r="A19" s="20" t="s">
        <v>9</v>
      </c>
      <c r="B19" s="14" t="str">
        <f>'[1]Предложение по АК'!B18</f>
        <v xml:space="preserve">Техническое перевооружение магистральной тепловой сети по ул. Автогенная от ТК0304 до ТК0304А </v>
      </c>
      <c r="C19" s="15" t="s">
        <v>120</v>
      </c>
      <c r="D19" s="15">
        <v>2022</v>
      </c>
      <c r="E19" s="43" t="s">
        <v>10</v>
      </c>
      <c r="F19" s="25">
        <v>55.350099999999998</v>
      </c>
      <c r="G19" s="43" t="s">
        <v>10</v>
      </c>
      <c r="H19" s="25">
        <v>55.350099999999998</v>
      </c>
      <c r="I19" s="41">
        <v>1</v>
      </c>
      <c r="J19" s="41">
        <f t="shared" si="5"/>
        <v>1</v>
      </c>
      <c r="K19" s="25"/>
      <c r="L19" s="25"/>
      <c r="M19" s="25"/>
      <c r="N19" s="25"/>
      <c r="O19" s="41">
        <v>1</v>
      </c>
      <c r="P19" s="41">
        <v>1</v>
      </c>
      <c r="Q19" s="25"/>
    </row>
    <row r="20" spans="1:17" ht="38.25" x14ac:dyDescent="0.25">
      <c r="A20" s="20" t="s">
        <v>11</v>
      </c>
      <c r="B20" s="14" t="str">
        <f>'[1]Предложение по АК'!B19</f>
        <v>Техническое перевооружение магистральной тепловой сети по ул.Троллейная от ТК1016 до ТК1017</v>
      </c>
      <c r="C20" s="15" t="s">
        <v>121</v>
      </c>
      <c r="D20" s="15">
        <v>2022</v>
      </c>
      <c r="E20" s="43" t="s">
        <v>5</v>
      </c>
      <c r="F20" s="25">
        <v>135.21300000000002</v>
      </c>
      <c r="G20" s="43" t="s">
        <v>5</v>
      </c>
      <c r="H20" s="25">
        <v>135.21300000000002</v>
      </c>
      <c r="I20" s="41">
        <v>1</v>
      </c>
      <c r="J20" s="41">
        <f t="shared" si="5"/>
        <v>1</v>
      </c>
      <c r="K20" s="25"/>
      <c r="L20" s="25"/>
      <c r="M20" s="25"/>
      <c r="N20" s="25"/>
      <c r="O20" s="41">
        <v>1</v>
      </c>
      <c r="P20" s="41">
        <v>1</v>
      </c>
      <c r="Q20" s="25"/>
    </row>
    <row r="21" spans="1:17" ht="38.25" x14ac:dyDescent="0.25">
      <c r="A21" s="20" t="s">
        <v>12</v>
      </c>
      <c r="B21" s="14" t="str">
        <f>'[1]Предложение по АК'!B20</f>
        <v>Техническое перевооружение магистральной тепловой сети по ул. Писарева от ОП1132А до ТК1133</v>
      </c>
      <c r="C21" s="15" t="s">
        <v>120</v>
      </c>
      <c r="D21" s="15">
        <v>2022</v>
      </c>
      <c r="E21" s="43" t="s">
        <v>13</v>
      </c>
      <c r="F21" s="25">
        <v>14.3637</v>
      </c>
      <c r="G21" s="43" t="s">
        <v>13</v>
      </c>
      <c r="H21" s="25">
        <v>14.3637</v>
      </c>
      <c r="I21" s="41">
        <v>1</v>
      </c>
      <c r="J21" s="41">
        <f t="shared" si="5"/>
        <v>1</v>
      </c>
      <c r="K21" s="25"/>
      <c r="L21" s="25"/>
      <c r="M21" s="25"/>
      <c r="N21" s="25"/>
      <c r="O21" s="41">
        <v>1</v>
      </c>
      <c r="P21" s="41">
        <v>1</v>
      </c>
      <c r="Q21" s="25"/>
    </row>
    <row r="22" spans="1:17" ht="51" x14ac:dyDescent="0.25">
      <c r="A22" s="20" t="s">
        <v>14</v>
      </c>
      <c r="B22" s="14" t="str">
        <f>'[1]Предложение по АК'!B21</f>
        <v>Техническое перевооружение магистральной тепловой сети по ул.Ватутина от  ТК_508А-1 до ТК_511-1 2Ду700мм ориентировочной протяженостью 444 м</v>
      </c>
      <c r="C22" s="15" t="s">
        <v>121</v>
      </c>
      <c r="D22" s="15">
        <v>2022</v>
      </c>
      <c r="E22" s="43" t="s">
        <v>15</v>
      </c>
      <c r="F22" s="25">
        <v>136.63</v>
      </c>
      <c r="G22" s="43" t="s">
        <v>16</v>
      </c>
      <c r="H22" s="25">
        <v>136.63</v>
      </c>
      <c r="I22" s="41">
        <v>1</v>
      </c>
      <c r="J22" s="41">
        <f t="shared" si="5"/>
        <v>1</v>
      </c>
      <c r="K22" s="25"/>
      <c r="L22" s="25"/>
      <c r="M22" s="25"/>
      <c r="N22" s="25"/>
      <c r="O22" s="41">
        <v>1</v>
      </c>
      <c r="P22" s="41">
        <v>1</v>
      </c>
      <c r="Q22" s="25"/>
    </row>
    <row r="23" spans="1:17" ht="51" x14ac:dyDescent="0.25">
      <c r="A23" s="20" t="s">
        <v>17</v>
      </c>
      <c r="B23" s="14" t="str">
        <f>'[1]Предложение по АК'!B22</f>
        <v>Техническое перевооружение магистральной тепловой сети по ул.Тульская от  ТК_828 до ТК_830 2Ду800мм ориентировочной протяженностью 426 м</v>
      </c>
      <c r="C23" s="15" t="s">
        <v>121</v>
      </c>
      <c r="D23" s="15">
        <v>2022</v>
      </c>
      <c r="E23" s="43" t="s">
        <v>18</v>
      </c>
      <c r="F23" s="25">
        <v>102.461</v>
      </c>
      <c r="G23" s="43" t="s">
        <v>18</v>
      </c>
      <c r="H23" s="25">
        <v>102.461</v>
      </c>
      <c r="I23" s="41">
        <v>1</v>
      </c>
      <c r="J23" s="41">
        <f t="shared" si="5"/>
        <v>1</v>
      </c>
      <c r="K23" s="25"/>
      <c r="L23" s="25"/>
      <c r="M23" s="25"/>
      <c r="N23" s="25"/>
      <c r="O23" s="41">
        <v>1</v>
      </c>
      <c r="P23" s="41">
        <v>1</v>
      </c>
      <c r="Q23" s="25"/>
    </row>
    <row r="24" spans="1:17" ht="51" x14ac:dyDescent="0.25">
      <c r="A24" s="20" t="s">
        <v>19</v>
      </c>
      <c r="B24" s="14" t="str">
        <f>'[1]Предложение по АК'!B23</f>
        <v>Техническое перевооружение магистральной тепловой сети по ул.С.Шамшиных от  ТК_129-24А до Павильона 4 2Ду500мм ориентировочной протяженностью 692 м</v>
      </c>
      <c r="C24" s="15" t="s">
        <v>120</v>
      </c>
      <c r="D24" s="15">
        <v>2022</v>
      </c>
      <c r="E24" s="43" t="s">
        <v>20</v>
      </c>
      <c r="F24" s="25">
        <v>209.69</v>
      </c>
      <c r="G24" s="43" t="s">
        <v>20</v>
      </c>
      <c r="H24" s="25">
        <v>209.69</v>
      </c>
      <c r="I24" s="41">
        <v>1</v>
      </c>
      <c r="J24" s="41">
        <f t="shared" si="5"/>
        <v>1</v>
      </c>
      <c r="K24" s="25"/>
      <c r="L24" s="25"/>
      <c r="M24" s="25"/>
      <c r="N24" s="25"/>
      <c r="O24" s="41">
        <v>1</v>
      </c>
      <c r="P24" s="41">
        <v>1</v>
      </c>
      <c r="Q24" s="25"/>
    </row>
    <row r="25" spans="1:17" ht="51" x14ac:dyDescent="0.25">
      <c r="A25" s="20" t="s">
        <v>21</v>
      </c>
      <c r="B25" s="14" t="str">
        <f>'[1]Предложение по АК'!B24</f>
        <v>Техническое перевооружение магистральной тепловой сети по ул.Котовского от Павильона 1 до ТК_702 2Ду700мм ориентировочной протяженностью 769 м</v>
      </c>
      <c r="C25" s="15" t="s">
        <v>121</v>
      </c>
      <c r="D25" s="15">
        <v>2022</v>
      </c>
      <c r="E25" s="43" t="s">
        <v>22</v>
      </c>
      <c r="F25" s="25">
        <v>236.483</v>
      </c>
      <c r="G25" s="43" t="s">
        <v>23</v>
      </c>
      <c r="H25" s="25">
        <v>236.483</v>
      </c>
      <c r="I25" s="41">
        <v>1</v>
      </c>
      <c r="J25" s="41">
        <f t="shared" si="5"/>
        <v>1</v>
      </c>
      <c r="K25" s="25"/>
      <c r="L25" s="25"/>
      <c r="M25" s="25"/>
      <c r="N25" s="25"/>
      <c r="O25" s="41">
        <v>1</v>
      </c>
      <c r="P25" s="41">
        <v>1</v>
      </c>
      <c r="Q25" s="25"/>
    </row>
    <row r="26" spans="1:17" ht="51" x14ac:dyDescent="0.25">
      <c r="A26" s="20" t="s">
        <v>24</v>
      </c>
      <c r="B26" s="14" t="str">
        <f>'[1]Предложение по АК'!B25</f>
        <v>Техническое перевооружение магистральной тепловой сети по ул.Серебренниковская от ТК117 до ТК121А 2Ду700мм ориентировочной протяженностью 555 м</v>
      </c>
      <c r="C26" s="15" t="s">
        <v>121</v>
      </c>
      <c r="D26" s="15">
        <v>2022</v>
      </c>
      <c r="E26" s="43" t="s">
        <v>25</v>
      </c>
      <c r="F26" s="25">
        <v>171.10600000000002</v>
      </c>
      <c r="G26" s="43" t="s">
        <v>25</v>
      </c>
      <c r="H26" s="25">
        <v>171.10600000000002</v>
      </c>
      <c r="I26" s="41">
        <v>1</v>
      </c>
      <c r="J26" s="41">
        <f t="shared" si="5"/>
        <v>1</v>
      </c>
      <c r="K26" s="25"/>
      <c r="L26" s="25"/>
      <c r="M26" s="25"/>
      <c r="N26" s="25"/>
      <c r="O26" s="41">
        <v>1</v>
      </c>
      <c r="P26" s="41">
        <v>1</v>
      </c>
      <c r="Q26" s="25"/>
    </row>
    <row r="27" spans="1:17" ht="25.5" x14ac:dyDescent="0.25">
      <c r="A27" s="20" t="s">
        <v>37</v>
      </c>
      <c r="B27" s="14" t="s">
        <v>97</v>
      </c>
      <c r="C27" s="15" t="s">
        <v>120</v>
      </c>
      <c r="D27" s="15">
        <v>2023</v>
      </c>
      <c r="E27" s="43" t="s">
        <v>39</v>
      </c>
      <c r="F27" s="25">
        <v>7.3608758500000002</v>
      </c>
      <c r="G27" s="43" t="s">
        <v>39</v>
      </c>
      <c r="H27" s="25">
        <v>7.3608758500000002</v>
      </c>
      <c r="I27" s="41">
        <v>1</v>
      </c>
      <c r="J27" s="41">
        <f t="shared" si="5"/>
        <v>1</v>
      </c>
      <c r="K27" s="25" t="s">
        <v>123</v>
      </c>
      <c r="L27" s="25">
        <f>SUM(L28:L31)</f>
        <v>753.45995748333337</v>
      </c>
      <c r="M27" s="25" t="s">
        <v>123</v>
      </c>
      <c r="N27" s="25">
        <f>SUM(N28:N31)</f>
        <v>753.45995748333337</v>
      </c>
      <c r="O27" s="41">
        <v>1</v>
      </c>
      <c r="P27" s="41">
        <v>1</v>
      </c>
      <c r="Q27" s="25"/>
    </row>
    <row r="28" spans="1:17" ht="25.5" x14ac:dyDescent="0.25">
      <c r="A28" s="20" t="s">
        <v>98</v>
      </c>
      <c r="B28" s="14" t="s">
        <v>44</v>
      </c>
      <c r="C28" s="15" t="s">
        <v>120</v>
      </c>
      <c r="D28" s="19" t="s">
        <v>99</v>
      </c>
      <c r="E28" s="43" t="s">
        <v>39</v>
      </c>
      <c r="F28" s="16">
        <v>0</v>
      </c>
      <c r="G28" s="43" t="s">
        <v>39</v>
      </c>
      <c r="H28" s="16">
        <v>0</v>
      </c>
      <c r="I28" s="41"/>
      <c r="J28" s="41"/>
      <c r="K28" s="43" t="s">
        <v>26</v>
      </c>
      <c r="L28" s="33">
        <v>353.7525</v>
      </c>
      <c r="M28" s="43" t="s">
        <v>26</v>
      </c>
      <c r="N28" s="33">
        <v>353.7525</v>
      </c>
      <c r="O28" s="41"/>
      <c r="P28" s="41"/>
      <c r="Q28" s="25"/>
    </row>
    <row r="29" spans="1:17" ht="25.5" x14ac:dyDescent="0.25">
      <c r="A29" s="20" t="s">
        <v>100</v>
      </c>
      <c r="B29" s="14" t="s">
        <v>45</v>
      </c>
      <c r="C29" s="15" t="s">
        <v>120</v>
      </c>
      <c r="D29" s="19" t="s">
        <v>99</v>
      </c>
      <c r="E29" s="43" t="s">
        <v>39</v>
      </c>
      <c r="F29" s="34">
        <v>3.7061776200000001</v>
      </c>
      <c r="G29" s="43" t="s">
        <v>39</v>
      </c>
      <c r="H29" s="34">
        <v>3.7061776200000001</v>
      </c>
      <c r="I29" s="41">
        <v>1</v>
      </c>
      <c r="J29" s="41">
        <f t="shared" si="5"/>
        <v>1</v>
      </c>
      <c r="K29" s="43" t="s">
        <v>27</v>
      </c>
      <c r="L29" s="32">
        <v>62.777989046666669</v>
      </c>
      <c r="M29" s="43" t="s">
        <v>27</v>
      </c>
      <c r="N29" s="32">
        <v>62.777989046666669</v>
      </c>
      <c r="O29" s="41">
        <v>1</v>
      </c>
      <c r="P29" s="41">
        <f t="shared" ref="P29:P30" si="6">N29/L29</f>
        <v>1</v>
      </c>
      <c r="Q29" s="25"/>
    </row>
    <row r="30" spans="1:17" ht="25.5" x14ac:dyDescent="0.25">
      <c r="A30" s="20" t="s">
        <v>101</v>
      </c>
      <c r="B30" s="14" t="s">
        <v>46</v>
      </c>
      <c r="C30" s="15" t="s">
        <v>120</v>
      </c>
      <c r="D30" s="19" t="s">
        <v>99</v>
      </c>
      <c r="E30" s="43" t="s">
        <v>39</v>
      </c>
      <c r="F30" s="34">
        <v>3.6546982300000002</v>
      </c>
      <c r="G30" s="43" t="s">
        <v>39</v>
      </c>
      <c r="H30" s="34">
        <v>3.6546982300000002</v>
      </c>
      <c r="I30" s="41">
        <v>1</v>
      </c>
      <c r="J30" s="41">
        <f t="shared" si="5"/>
        <v>1</v>
      </c>
      <c r="K30" s="43" t="s">
        <v>28</v>
      </c>
      <c r="L30" s="32">
        <v>75.179468436666681</v>
      </c>
      <c r="M30" s="43" t="s">
        <v>28</v>
      </c>
      <c r="N30" s="32">
        <v>75.179468436666681</v>
      </c>
      <c r="O30" s="41">
        <v>1</v>
      </c>
      <c r="P30" s="41">
        <f t="shared" si="6"/>
        <v>1</v>
      </c>
      <c r="Q30" s="25"/>
    </row>
    <row r="31" spans="1:17" ht="25.5" x14ac:dyDescent="0.25">
      <c r="A31" s="20" t="s">
        <v>102</v>
      </c>
      <c r="B31" s="14" t="s">
        <v>103</v>
      </c>
      <c r="C31" s="15" t="s">
        <v>120</v>
      </c>
      <c r="D31" s="19" t="s">
        <v>99</v>
      </c>
      <c r="E31" s="43" t="s">
        <v>39</v>
      </c>
      <c r="F31" s="16">
        <v>0</v>
      </c>
      <c r="G31" s="43" t="s">
        <v>39</v>
      </c>
      <c r="H31" s="16">
        <v>0</v>
      </c>
      <c r="I31" s="41"/>
      <c r="J31" s="41"/>
      <c r="K31" s="43" t="s">
        <v>29</v>
      </c>
      <c r="L31" s="33">
        <v>261.75</v>
      </c>
      <c r="M31" s="43" t="s">
        <v>29</v>
      </c>
      <c r="N31" s="33">
        <v>261.75</v>
      </c>
      <c r="O31" s="41"/>
      <c r="P31" s="41"/>
      <c r="Q31" s="25"/>
    </row>
    <row r="32" spans="1:17" ht="38.25" x14ac:dyDescent="0.25">
      <c r="A32" s="20" t="s">
        <v>30</v>
      </c>
      <c r="B32" s="14" t="str">
        <f>'[1]Предложение по АК'!B26</f>
        <v>Реконструкция (техническое перевооружение) теплофикационных установок и внутристанционных трубопроводов сетевой воды</v>
      </c>
      <c r="C32" s="15" t="s">
        <v>121</v>
      </c>
      <c r="D32" s="15" t="s">
        <v>111</v>
      </c>
      <c r="E32" s="43" t="s">
        <v>50</v>
      </c>
      <c r="F32" s="35">
        <v>61.4</v>
      </c>
      <c r="G32" s="43" t="s">
        <v>50</v>
      </c>
      <c r="H32" s="35">
        <v>61.4</v>
      </c>
      <c r="I32" s="41">
        <v>1</v>
      </c>
      <c r="J32" s="41">
        <f t="shared" si="5"/>
        <v>1</v>
      </c>
      <c r="K32" s="43" t="s">
        <v>38</v>
      </c>
      <c r="L32" s="32">
        <v>436.55342000000002</v>
      </c>
      <c r="M32" s="43" t="s">
        <v>38</v>
      </c>
      <c r="N32" s="32">
        <v>436.55342000000002</v>
      </c>
      <c r="O32" s="41">
        <v>1</v>
      </c>
      <c r="P32" s="41">
        <f t="shared" ref="P32:P35" si="7">N32/L32</f>
        <v>1</v>
      </c>
      <c r="Q32" s="25"/>
    </row>
    <row r="33" spans="1:17" ht="25.5" x14ac:dyDescent="0.25">
      <c r="A33" s="20" t="s">
        <v>4</v>
      </c>
      <c r="B33" s="14" t="str">
        <f>'[1]Предложение по АК'!B27</f>
        <v>Техническое перевооружение (реконструкция) тепловых сетей переменного диаметра</v>
      </c>
      <c r="C33" s="15" t="s">
        <v>124</v>
      </c>
      <c r="D33" s="15" t="s">
        <v>96</v>
      </c>
      <c r="E33" s="15" t="s">
        <v>123</v>
      </c>
      <c r="F33" s="19">
        <v>235.32545201000002</v>
      </c>
      <c r="G33" s="15" t="s">
        <v>123</v>
      </c>
      <c r="H33" s="19">
        <v>235.32545201000002</v>
      </c>
      <c r="I33" s="41">
        <v>1</v>
      </c>
      <c r="J33" s="41">
        <f t="shared" si="5"/>
        <v>1</v>
      </c>
      <c r="K33" s="15" t="s">
        <v>123</v>
      </c>
      <c r="L33" s="19">
        <f>SUM(L34:L35)</f>
        <v>1047.5803114914747</v>
      </c>
      <c r="M33" s="15" t="s">
        <v>123</v>
      </c>
      <c r="N33" s="19">
        <f>SUM(N34:N35)</f>
        <v>1047.5803114914747</v>
      </c>
      <c r="O33" s="41">
        <v>1</v>
      </c>
      <c r="P33" s="41">
        <f t="shared" si="7"/>
        <v>1</v>
      </c>
      <c r="Q33" s="25"/>
    </row>
    <row r="34" spans="1:17" ht="38.25" x14ac:dyDescent="0.25">
      <c r="A34" s="20" t="s">
        <v>31</v>
      </c>
      <c r="B34" s="14" t="s">
        <v>47</v>
      </c>
      <c r="C34" s="15" t="s">
        <v>120</v>
      </c>
      <c r="D34" s="15" t="s">
        <v>111</v>
      </c>
      <c r="E34" s="43" t="s">
        <v>39</v>
      </c>
      <c r="F34" s="34">
        <v>10.161035</v>
      </c>
      <c r="G34" s="43" t="s">
        <v>39</v>
      </c>
      <c r="H34" s="34">
        <v>10.161035</v>
      </c>
      <c r="I34" s="41">
        <v>1</v>
      </c>
      <c r="J34" s="41">
        <f t="shared" si="5"/>
        <v>1</v>
      </c>
      <c r="K34" s="43" t="s">
        <v>33</v>
      </c>
      <c r="L34" s="32">
        <v>187.80089600000005</v>
      </c>
      <c r="M34" s="43" t="s">
        <v>33</v>
      </c>
      <c r="N34" s="32">
        <v>187.80089600000005</v>
      </c>
      <c r="O34" s="41">
        <v>1</v>
      </c>
      <c r="P34" s="41">
        <f t="shared" si="7"/>
        <v>1</v>
      </c>
      <c r="Q34" s="25"/>
    </row>
    <row r="35" spans="1:17" ht="51" x14ac:dyDescent="0.25">
      <c r="A35" s="20" t="s">
        <v>32</v>
      </c>
      <c r="B35" s="14" t="s">
        <v>104</v>
      </c>
      <c r="C35" s="15" t="s">
        <v>124</v>
      </c>
      <c r="D35" s="19" t="s">
        <v>96</v>
      </c>
      <c r="E35" s="43" t="s">
        <v>34</v>
      </c>
      <c r="F35" s="35">
        <v>225.16441701000002</v>
      </c>
      <c r="G35" s="43" t="s">
        <v>34</v>
      </c>
      <c r="H35" s="35">
        <v>225.16441701000002</v>
      </c>
      <c r="I35" s="41">
        <v>1</v>
      </c>
      <c r="J35" s="41">
        <f t="shared" si="5"/>
        <v>1</v>
      </c>
      <c r="K35" s="35" t="s">
        <v>125</v>
      </c>
      <c r="L35" s="32">
        <v>859.77941549147465</v>
      </c>
      <c r="M35" s="35" t="s">
        <v>125</v>
      </c>
      <c r="N35" s="32">
        <v>859.77941549147465</v>
      </c>
      <c r="O35" s="41">
        <v>1</v>
      </c>
      <c r="P35" s="41">
        <f t="shared" si="7"/>
        <v>1</v>
      </c>
      <c r="Q35" s="25"/>
    </row>
    <row r="36" spans="1:17" ht="25.5" x14ac:dyDescent="0.25">
      <c r="A36" s="31" t="s">
        <v>63</v>
      </c>
      <c r="B36" s="29" t="s">
        <v>105</v>
      </c>
      <c r="C36" s="15" t="s">
        <v>120</v>
      </c>
      <c r="D36" s="7" t="s">
        <v>92</v>
      </c>
      <c r="E36" s="7"/>
      <c r="F36" s="6"/>
      <c r="G36" s="7"/>
      <c r="H36" s="6"/>
      <c r="I36" s="7"/>
      <c r="J36" s="6"/>
      <c r="K36" s="6" t="s">
        <v>126</v>
      </c>
      <c r="L36" s="6">
        <v>61.025662640168186</v>
      </c>
      <c r="M36" s="6" t="s">
        <v>126</v>
      </c>
      <c r="N36" s="6">
        <v>61.025662640168186</v>
      </c>
      <c r="O36" s="41">
        <v>1</v>
      </c>
      <c r="P36" s="41">
        <v>1</v>
      </c>
      <c r="Q36" s="25"/>
    </row>
    <row r="37" spans="1:17" x14ac:dyDescent="0.25">
      <c r="A37" s="20" t="s">
        <v>66</v>
      </c>
      <c r="B37" s="30" t="s">
        <v>59</v>
      </c>
      <c r="C37" s="15" t="s">
        <v>120</v>
      </c>
      <c r="D37" s="15" t="s">
        <v>92</v>
      </c>
      <c r="E37" s="15"/>
      <c r="F37" s="19"/>
      <c r="G37" s="15"/>
      <c r="H37" s="19"/>
      <c r="I37" s="15"/>
      <c r="J37" s="19"/>
      <c r="K37" s="43" t="s">
        <v>40</v>
      </c>
      <c r="L37" s="19">
        <v>61.025662640168186</v>
      </c>
      <c r="M37" s="43" t="s">
        <v>40</v>
      </c>
      <c r="N37" s="19">
        <v>61.025662640168186</v>
      </c>
      <c r="O37" s="41">
        <v>1</v>
      </c>
      <c r="P37" s="41">
        <v>1</v>
      </c>
      <c r="Q37" s="25"/>
    </row>
    <row r="38" spans="1:17" x14ac:dyDescent="0.25">
      <c r="A38" s="114" t="s">
        <v>85</v>
      </c>
      <c r="B38" s="115"/>
      <c r="C38" s="115"/>
      <c r="D38" s="115"/>
      <c r="E38" s="39"/>
      <c r="F38" s="36">
        <f>F7</f>
        <v>1458.4129278599999</v>
      </c>
      <c r="G38" s="39"/>
      <c r="H38" s="36">
        <f>H7</f>
        <v>1458.4129278599999</v>
      </c>
      <c r="I38" s="44">
        <v>1</v>
      </c>
      <c r="J38" s="40">
        <f>H38/F38</f>
        <v>1</v>
      </c>
      <c r="K38" s="36"/>
      <c r="L38" s="36">
        <v>3578.7807011473233</v>
      </c>
      <c r="M38" s="36"/>
      <c r="N38" s="36">
        <f>N7</f>
        <v>2828.3147011473234</v>
      </c>
      <c r="O38" s="44">
        <f>O7</f>
        <v>1</v>
      </c>
      <c r="P38" s="44">
        <f>P7</f>
        <v>0.7903012051676126</v>
      </c>
      <c r="Q38" s="25"/>
    </row>
    <row r="39" spans="1:17" ht="87" customHeight="1" x14ac:dyDescent="0.25">
      <c r="A39" s="116" t="s">
        <v>106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56"/>
      <c r="N39" s="56"/>
      <c r="O39" s="56"/>
      <c r="P39" s="56"/>
    </row>
  </sheetData>
  <mergeCells count="22">
    <mergeCell ref="A38:D38"/>
    <mergeCell ref="A39:L39"/>
    <mergeCell ref="E4:E5"/>
    <mergeCell ref="F4:F5"/>
    <mergeCell ref="G4:G5"/>
    <mergeCell ref="H4:H5"/>
    <mergeCell ref="A4:A5"/>
    <mergeCell ref="B4:B5"/>
    <mergeCell ref="D4:D5"/>
    <mergeCell ref="A2:Q2"/>
    <mergeCell ref="Q4:Q5"/>
    <mergeCell ref="M4:M5"/>
    <mergeCell ref="N4:N5"/>
    <mergeCell ref="O4:O5"/>
    <mergeCell ref="P4:P5"/>
    <mergeCell ref="K3:P3"/>
    <mergeCell ref="I4:I5"/>
    <mergeCell ref="J4:J5"/>
    <mergeCell ref="K4:K5"/>
    <mergeCell ref="L4:L5"/>
    <mergeCell ref="C4:C5"/>
    <mergeCell ref="E3:J3"/>
  </mergeCells>
  <pageMargins left="0.19685039370078741" right="0.19685039370078741" top="0.39370078740157483" bottom="0.19685039370078741" header="0" footer="0"/>
  <pageSetup paperSize="9"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view="pageBreakPreview" zoomScale="80" zoomScaleNormal="90" zoomScaleSheetLayoutView="80" workbookViewId="0">
      <selection activeCell="A2" sqref="A2:E2"/>
    </sheetView>
  </sheetViews>
  <sheetFormatPr defaultColWidth="9.140625" defaultRowHeight="12.75" x14ac:dyDescent="0.2"/>
  <cols>
    <col min="1" max="1" width="6" style="61" customWidth="1"/>
    <col min="2" max="2" width="63.140625" style="61" customWidth="1"/>
    <col min="3" max="3" width="11.85546875" style="61" customWidth="1"/>
    <col min="4" max="4" width="9.5703125" style="61" customWidth="1"/>
    <col min="5" max="5" width="10.42578125" style="61" customWidth="1"/>
    <col min="6" max="6" width="9.28515625" style="61" customWidth="1"/>
    <col min="7" max="7" width="11.85546875" style="61" customWidth="1"/>
    <col min="8" max="8" width="9.28515625" style="61" customWidth="1"/>
    <col min="9" max="9" width="22" style="61" bestFit="1" customWidth="1"/>
    <col min="10" max="16384" width="9.140625" style="61"/>
  </cols>
  <sheetData>
    <row r="1" spans="1:9" ht="15.75" x14ac:dyDescent="0.25">
      <c r="I1" s="50" t="s">
        <v>203</v>
      </c>
    </row>
    <row r="2" spans="1:9" x14ac:dyDescent="0.2">
      <c r="A2" s="121" t="s">
        <v>204</v>
      </c>
      <c r="B2" s="121"/>
      <c r="C2" s="121"/>
      <c r="D2" s="121"/>
      <c r="E2" s="121"/>
      <c r="F2" s="85"/>
    </row>
    <row r="3" spans="1:9" x14ac:dyDescent="0.2">
      <c r="H3" s="86"/>
    </row>
    <row r="4" spans="1:9" x14ac:dyDescent="0.2">
      <c r="A4" s="113" t="s">
        <v>0</v>
      </c>
      <c r="B4" s="122" t="s">
        <v>138</v>
      </c>
      <c r="C4" s="113" t="s">
        <v>200</v>
      </c>
      <c r="D4" s="113"/>
      <c r="E4" s="113" t="s">
        <v>201</v>
      </c>
      <c r="F4" s="113"/>
      <c r="G4" s="117" t="s">
        <v>202</v>
      </c>
      <c r="H4" s="118"/>
      <c r="I4" s="119"/>
    </row>
    <row r="5" spans="1:9" x14ac:dyDescent="0.2">
      <c r="A5" s="113"/>
      <c r="B5" s="122"/>
      <c r="C5" s="93" t="s">
        <v>139</v>
      </c>
      <c r="D5" s="93" t="s">
        <v>140</v>
      </c>
      <c r="E5" s="93" t="s">
        <v>139</v>
      </c>
      <c r="F5" s="93" t="s">
        <v>140</v>
      </c>
      <c r="G5" s="93" t="s">
        <v>139</v>
      </c>
      <c r="H5" s="93" t="s">
        <v>140</v>
      </c>
      <c r="I5" s="94" t="s">
        <v>141</v>
      </c>
    </row>
    <row r="6" spans="1:9" x14ac:dyDescent="0.2">
      <c r="A6" s="58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  <c r="I6" s="60">
        <v>9</v>
      </c>
    </row>
    <row r="7" spans="1:9" s="91" customFormat="1" x14ac:dyDescent="0.25">
      <c r="A7" s="87" t="s">
        <v>62</v>
      </c>
      <c r="B7" s="88" t="s">
        <v>142</v>
      </c>
      <c r="C7" s="84">
        <v>2045719.0456580003</v>
      </c>
      <c r="D7" s="89">
        <v>28.069999999999997</v>
      </c>
      <c r="E7" s="89">
        <v>2103166.1598933996</v>
      </c>
      <c r="F7" s="89">
        <v>0</v>
      </c>
      <c r="G7" s="89">
        <v>1329119.2224550999</v>
      </c>
      <c r="H7" s="89">
        <v>0.43</v>
      </c>
      <c r="I7" s="90"/>
    </row>
    <row r="8" spans="1:9" s="91" customFormat="1" x14ac:dyDescent="0.25">
      <c r="A8" s="62" t="s">
        <v>3</v>
      </c>
      <c r="B8" s="63" t="s">
        <v>143</v>
      </c>
      <c r="C8" s="64">
        <v>1633889.8391880002</v>
      </c>
      <c r="D8" s="65"/>
      <c r="E8" s="65">
        <v>2065815.8328933998</v>
      </c>
      <c r="F8" s="65"/>
      <c r="G8" s="65">
        <v>1310473.4399450999</v>
      </c>
      <c r="H8" s="65"/>
      <c r="I8" s="66"/>
    </row>
    <row r="9" spans="1:9" s="91" customFormat="1" x14ac:dyDescent="0.25">
      <c r="A9" s="67" t="s">
        <v>4</v>
      </c>
      <c r="B9" s="63" t="s">
        <v>144</v>
      </c>
      <c r="C9" s="64">
        <v>411829.20646999998</v>
      </c>
      <c r="D9" s="65">
        <v>28.069999999999997</v>
      </c>
      <c r="E9" s="65">
        <v>37350.326999999997</v>
      </c>
      <c r="F9" s="65">
        <v>0</v>
      </c>
      <c r="G9" s="65">
        <v>18645.782510000001</v>
      </c>
      <c r="H9" s="65">
        <v>0.43</v>
      </c>
      <c r="I9" s="68"/>
    </row>
    <row r="10" spans="1:9" s="91" customFormat="1" x14ac:dyDescent="0.25">
      <c r="A10" s="62" t="s">
        <v>31</v>
      </c>
      <c r="B10" s="69" t="s">
        <v>145</v>
      </c>
      <c r="C10" s="64">
        <v>10745.34172</v>
      </c>
      <c r="D10" s="70">
        <v>2.1999999999999999E-2</v>
      </c>
      <c r="E10" s="65">
        <v>0</v>
      </c>
      <c r="F10" s="71">
        <v>0</v>
      </c>
      <c r="G10" s="71">
        <v>0</v>
      </c>
      <c r="H10" s="71">
        <v>0</v>
      </c>
      <c r="I10" s="66"/>
    </row>
    <row r="11" spans="1:9" s="91" customFormat="1" ht="25.5" x14ac:dyDescent="0.25">
      <c r="A11" s="62" t="s">
        <v>146</v>
      </c>
      <c r="B11" s="72" t="s">
        <v>147</v>
      </c>
      <c r="C11" s="73">
        <v>5617.1167200000009</v>
      </c>
      <c r="D11" s="74"/>
      <c r="E11" s="75">
        <v>0</v>
      </c>
      <c r="F11" s="76">
        <v>0</v>
      </c>
      <c r="G11" s="76">
        <v>0</v>
      </c>
      <c r="H11" s="76">
        <v>0</v>
      </c>
      <c r="I11" s="66"/>
    </row>
    <row r="12" spans="1:9" s="91" customFormat="1" ht="25.5" x14ac:dyDescent="0.25">
      <c r="A12" s="62" t="s">
        <v>148</v>
      </c>
      <c r="B12" s="72" t="s">
        <v>149</v>
      </c>
      <c r="C12" s="73">
        <v>2991.6909999999998</v>
      </c>
      <c r="D12" s="74"/>
      <c r="E12" s="75"/>
      <c r="F12" s="76"/>
      <c r="G12" s="76"/>
      <c r="H12" s="76"/>
      <c r="I12" s="66"/>
    </row>
    <row r="13" spans="1:9" s="91" customFormat="1" ht="25.5" x14ac:dyDescent="0.25">
      <c r="A13" s="62" t="s">
        <v>150</v>
      </c>
      <c r="B13" s="72" t="s">
        <v>151</v>
      </c>
      <c r="C13" s="73">
        <v>2136.5340000000001</v>
      </c>
      <c r="D13" s="74">
        <v>2.1999999999999999E-2</v>
      </c>
      <c r="E13" s="75"/>
      <c r="F13" s="76"/>
      <c r="G13" s="76"/>
      <c r="H13" s="76"/>
      <c r="I13" s="66"/>
    </row>
    <row r="14" spans="1:9" s="91" customFormat="1" x14ac:dyDescent="0.25">
      <c r="A14" s="62" t="s">
        <v>32</v>
      </c>
      <c r="B14" s="77" t="s">
        <v>152</v>
      </c>
      <c r="C14" s="64">
        <v>401083.86474999995</v>
      </c>
      <c r="D14" s="70">
        <v>28.047999999999998</v>
      </c>
      <c r="E14" s="65">
        <v>37350.327649348023</v>
      </c>
      <c r="F14" s="71"/>
      <c r="G14" s="71">
        <v>18645.782510000001</v>
      </c>
      <c r="H14" s="71">
        <v>0.43</v>
      </c>
      <c r="I14" s="66"/>
    </row>
    <row r="15" spans="1:9" s="91" customFormat="1" x14ac:dyDescent="0.25">
      <c r="A15" s="87" t="s">
        <v>63</v>
      </c>
      <c r="B15" s="88" t="s">
        <v>153</v>
      </c>
      <c r="C15" s="84">
        <v>659874.56448000006</v>
      </c>
      <c r="D15" s="89">
        <v>8.3650000000000002</v>
      </c>
      <c r="E15" s="89">
        <v>1181730.0504900001</v>
      </c>
      <c r="F15" s="89">
        <v>33.879004200000004</v>
      </c>
      <c r="G15" s="89">
        <v>805967.35865935264</v>
      </c>
      <c r="H15" s="89">
        <v>29</v>
      </c>
      <c r="I15" s="92"/>
    </row>
    <row r="16" spans="1:9" s="91" customFormat="1" x14ac:dyDescent="0.25">
      <c r="A16" s="59" t="s">
        <v>66</v>
      </c>
      <c r="B16" s="78" t="s">
        <v>145</v>
      </c>
      <c r="C16" s="79">
        <f>SUM(C17:C28)</f>
        <v>329610.69117498072</v>
      </c>
      <c r="D16" s="80">
        <f>SUM(D17:D28)</f>
        <v>3.528</v>
      </c>
      <c r="E16" s="81">
        <f>SUM(E17:E38)</f>
        <v>192459.91063181372</v>
      </c>
      <c r="F16" s="80">
        <f>SUM(F17:F38)</f>
        <v>1.3280000000000001</v>
      </c>
      <c r="G16" s="81">
        <f>SUM(G17:G38)</f>
        <v>102253.933</v>
      </c>
      <c r="H16" s="80">
        <f>SUM(H17:H38)</f>
        <v>1.3820000000000001</v>
      </c>
      <c r="I16" s="66"/>
    </row>
    <row r="17" spans="1:9" s="91" customFormat="1" ht="38.25" x14ac:dyDescent="0.25">
      <c r="A17" s="59" t="s">
        <v>69</v>
      </c>
      <c r="B17" s="72" t="s">
        <v>154</v>
      </c>
      <c r="C17" s="64">
        <v>37529.459419999999</v>
      </c>
      <c r="D17" s="82">
        <v>0.34</v>
      </c>
      <c r="E17" s="65"/>
      <c r="F17" s="65"/>
      <c r="G17" s="65"/>
      <c r="H17" s="65"/>
      <c r="I17" s="66"/>
    </row>
    <row r="18" spans="1:9" s="91" customFormat="1" ht="51" x14ac:dyDescent="0.25">
      <c r="A18" s="59" t="s">
        <v>70</v>
      </c>
      <c r="B18" s="72" t="s">
        <v>155</v>
      </c>
      <c r="C18" s="64">
        <v>30389.034610000002</v>
      </c>
      <c r="D18" s="82">
        <v>0.32700000000000001</v>
      </c>
      <c r="E18" s="65"/>
      <c r="F18" s="65"/>
      <c r="G18" s="65"/>
      <c r="H18" s="81"/>
      <c r="I18" s="66"/>
    </row>
    <row r="19" spans="1:9" s="91" customFormat="1" ht="38.25" x14ac:dyDescent="0.25">
      <c r="A19" s="59" t="s">
        <v>156</v>
      </c>
      <c r="B19" s="72" t="s">
        <v>157</v>
      </c>
      <c r="C19" s="95">
        <v>53171.379650000003</v>
      </c>
      <c r="D19" s="82">
        <v>0.63</v>
      </c>
      <c r="E19" s="65"/>
      <c r="F19" s="65"/>
      <c r="G19" s="65"/>
      <c r="H19" s="81"/>
      <c r="I19" s="66"/>
    </row>
    <row r="20" spans="1:9" s="91" customFormat="1" ht="51" x14ac:dyDescent="0.25">
      <c r="A20" s="59" t="s">
        <v>158</v>
      </c>
      <c r="B20" s="72" t="s">
        <v>159</v>
      </c>
      <c r="C20" s="64">
        <v>13550.536749999999</v>
      </c>
      <c r="D20" s="82">
        <v>0.184</v>
      </c>
      <c r="E20" s="65"/>
      <c r="F20" s="65"/>
      <c r="G20" s="81"/>
      <c r="H20" s="81"/>
      <c r="I20" s="66"/>
    </row>
    <row r="21" spans="1:9" s="91" customFormat="1" ht="38.25" x14ac:dyDescent="0.25">
      <c r="A21" s="59" t="s">
        <v>160</v>
      </c>
      <c r="B21" s="72" t="s">
        <v>161</v>
      </c>
      <c r="C21" s="64">
        <v>56191.996520000008</v>
      </c>
      <c r="D21" s="82">
        <v>0.47199999999999998</v>
      </c>
      <c r="E21" s="65"/>
      <c r="F21" s="65"/>
      <c r="G21" s="65"/>
      <c r="H21" s="81"/>
      <c r="I21" s="66"/>
    </row>
    <row r="22" spans="1:9" s="91" customFormat="1" ht="38.25" x14ac:dyDescent="0.25">
      <c r="A22" s="59" t="s">
        <v>162</v>
      </c>
      <c r="B22" s="72" t="s">
        <v>163</v>
      </c>
      <c r="C22" s="64">
        <v>2323.7049999999999</v>
      </c>
      <c r="D22" s="82">
        <v>0.26800000000000002</v>
      </c>
      <c r="E22" s="65"/>
      <c r="F22" s="65"/>
      <c r="G22" s="65"/>
      <c r="H22" s="81"/>
      <c r="I22" s="66"/>
    </row>
    <row r="23" spans="1:9" s="91" customFormat="1" ht="51" x14ac:dyDescent="0.25">
      <c r="A23" s="59" t="s">
        <v>164</v>
      </c>
      <c r="B23" s="72" t="s">
        <v>165</v>
      </c>
      <c r="C23" s="64">
        <v>46603.41659999999</v>
      </c>
      <c r="D23" s="82">
        <v>0.36</v>
      </c>
      <c r="E23" s="81"/>
      <c r="F23" s="81"/>
      <c r="G23" s="81"/>
      <c r="H23" s="81"/>
      <c r="I23" s="66"/>
    </row>
    <row r="24" spans="1:9" s="91" customFormat="1" ht="38.25" x14ac:dyDescent="0.25">
      <c r="A24" s="59" t="s">
        <v>166</v>
      </c>
      <c r="B24" s="72" t="s">
        <v>167</v>
      </c>
      <c r="C24" s="64">
        <v>37740.228669999997</v>
      </c>
      <c r="D24" s="82">
        <v>0.39900000000000002</v>
      </c>
      <c r="E24" s="81"/>
      <c r="F24" s="81"/>
      <c r="G24" s="81"/>
      <c r="H24" s="81"/>
      <c r="I24" s="66"/>
    </row>
    <row r="25" spans="1:9" s="91" customFormat="1" ht="38.25" x14ac:dyDescent="0.25">
      <c r="A25" s="59" t="s">
        <v>168</v>
      </c>
      <c r="B25" s="72" t="s">
        <v>169</v>
      </c>
      <c r="C25" s="64">
        <v>20086.737979797002</v>
      </c>
      <c r="D25" s="82">
        <v>0.08</v>
      </c>
      <c r="E25" s="81"/>
      <c r="F25" s="81"/>
      <c r="G25" s="81"/>
      <c r="H25" s="81"/>
      <c r="I25" s="66"/>
    </row>
    <row r="26" spans="1:9" s="91" customFormat="1" ht="51" x14ac:dyDescent="0.25">
      <c r="A26" s="59" t="s">
        <v>170</v>
      </c>
      <c r="B26" s="72" t="s">
        <v>171</v>
      </c>
      <c r="C26" s="64">
        <v>23587.57994</v>
      </c>
      <c r="D26" s="82">
        <v>0.4</v>
      </c>
      <c r="E26" s="81"/>
      <c r="F26" s="81"/>
      <c r="G26" s="81"/>
      <c r="H26" s="81"/>
      <c r="I26" s="66"/>
    </row>
    <row r="27" spans="1:9" s="91" customFormat="1" x14ac:dyDescent="0.25">
      <c r="A27" s="59" t="s">
        <v>172</v>
      </c>
      <c r="B27" s="72" t="s">
        <v>173</v>
      </c>
      <c r="C27" s="64">
        <v>3200.3010351837011</v>
      </c>
      <c r="D27" s="82">
        <v>3.5999999999999997E-2</v>
      </c>
      <c r="E27" s="81"/>
      <c r="F27" s="81"/>
      <c r="G27" s="81"/>
      <c r="H27" s="81"/>
      <c r="I27" s="66"/>
    </row>
    <row r="28" spans="1:9" s="91" customFormat="1" x14ac:dyDescent="0.25">
      <c r="A28" s="59" t="s">
        <v>174</v>
      </c>
      <c r="B28" s="72" t="s">
        <v>175</v>
      </c>
      <c r="C28" s="64">
        <v>5236.3149999999996</v>
      </c>
      <c r="D28" s="82">
        <v>3.2000000000000001E-2</v>
      </c>
      <c r="E28" s="81"/>
      <c r="F28" s="81"/>
      <c r="G28" s="81"/>
      <c r="H28" s="81"/>
      <c r="I28" s="66"/>
    </row>
    <row r="29" spans="1:9" s="91" customFormat="1" ht="38.25" x14ac:dyDescent="0.25">
      <c r="A29" s="59" t="s">
        <v>176</v>
      </c>
      <c r="B29" s="72" t="s">
        <v>177</v>
      </c>
      <c r="C29" s="79"/>
      <c r="D29" s="81"/>
      <c r="E29" s="65">
        <v>60089.580999999998</v>
      </c>
      <c r="F29" s="70">
        <v>0.73</v>
      </c>
      <c r="G29" s="65">
        <v>10962</v>
      </c>
      <c r="H29" s="70">
        <v>0.78400000000000003</v>
      </c>
      <c r="I29" s="83" t="s">
        <v>178</v>
      </c>
    </row>
    <row r="30" spans="1:9" s="91" customFormat="1" ht="38.25" x14ac:dyDescent="0.25">
      <c r="A30" s="59" t="s">
        <v>179</v>
      </c>
      <c r="B30" s="72" t="s">
        <v>180</v>
      </c>
      <c r="C30" s="79"/>
      <c r="D30" s="81"/>
      <c r="E30" s="65">
        <v>51467.040000000001</v>
      </c>
      <c r="F30" s="70">
        <v>0.216</v>
      </c>
      <c r="G30" s="65">
        <v>29380</v>
      </c>
      <c r="H30" s="70">
        <v>0.216</v>
      </c>
      <c r="I30" s="83" t="s">
        <v>178</v>
      </c>
    </row>
    <row r="31" spans="1:9" s="91" customFormat="1" ht="25.5" x14ac:dyDescent="0.25">
      <c r="A31" s="59" t="s">
        <v>181</v>
      </c>
      <c r="B31" s="72" t="s">
        <v>182</v>
      </c>
      <c r="C31" s="79"/>
      <c r="D31" s="81"/>
      <c r="E31" s="65">
        <v>16386.600636263367</v>
      </c>
      <c r="F31" s="70">
        <v>0.33</v>
      </c>
      <c r="G31" s="65">
        <v>14511</v>
      </c>
      <c r="H31" s="70">
        <v>0.33</v>
      </c>
      <c r="I31" s="83" t="s">
        <v>178</v>
      </c>
    </row>
    <row r="32" spans="1:9" s="91" customFormat="1" ht="25.5" x14ac:dyDescent="0.25">
      <c r="A32" s="59" t="s">
        <v>183</v>
      </c>
      <c r="B32" s="72" t="s">
        <v>184</v>
      </c>
      <c r="C32" s="79"/>
      <c r="D32" s="81"/>
      <c r="E32" s="65">
        <v>11178.300595550323</v>
      </c>
      <c r="F32" s="70">
        <v>5.1999999999999998E-2</v>
      </c>
      <c r="G32" s="65">
        <v>8691.0400000000009</v>
      </c>
      <c r="H32" s="70">
        <v>5.1999999999999998E-2</v>
      </c>
      <c r="I32" s="83" t="s">
        <v>178</v>
      </c>
    </row>
    <row r="33" spans="1:9" s="91" customFormat="1" x14ac:dyDescent="0.25">
      <c r="A33" s="59" t="s">
        <v>185</v>
      </c>
      <c r="B33" s="72" t="s">
        <v>186</v>
      </c>
      <c r="C33" s="79"/>
      <c r="D33" s="81"/>
      <c r="E33" s="65">
        <v>19468.542000000001</v>
      </c>
      <c r="F33" s="65">
        <v>0</v>
      </c>
      <c r="G33" s="65">
        <v>13503</v>
      </c>
      <c r="H33" s="65">
        <v>0</v>
      </c>
      <c r="I33" s="83" t="s">
        <v>187</v>
      </c>
    </row>
    <row r="34" spans="1:9" s="91" customFormat="1" x14ac:dyDescent="0.25">
      <c r="A34" s="59" t="s">
        <v>188</v>
      </c>
      <c r="B34" s="72" t="s">
        <v>189</v>
      </c>
      <c r="C34" s="79"/>
      <c r="D34" s="81"/>
      <c r="E34" s="65">
        <v>4560.9544999999998</v>
      </c>
      <c r="F34" s="65">
        <v>0</v>
      </c>
      <c r="G34" s="65">
        <v>4069.5299999999997</v>
      </c>
      <c r="H34" s="65">
        <v>0</v>
      </c>
      <c r="I34" s="83" t="s">
        <v>178</v>
      </c>
    </row>
    <row r="35" spans="1:9" s="91" customFormat="1" x14ac:dyDescent="0.25">
      <c r="A35" s="59" t="s">
        <v>190</v>
      </c>
      <c r="B35" s="72" t="s">
        <v>191</v>
      </c>
      <c r="C35" s="79"/>
      <c r="D35" s="81"/>
      <c r="E35" s="65">
        <v>9627.5529999999999</v>
      </c>
      <c r="F35" s="65">
        <v>0</v>
      </c>
      <c r="G35" s="65">
        <v>9627</v>
      </c>
      <c r="H35" s="65">
        <v>0</v>
      </c>
      <c r="I35" s="83" t="s">
        <v>178</v>
      </c>
    </row>
    <row r="36" spans="1:9" s="91" customFormat="1" x14ac:dyDescent="0.25">
      <c r="A36" s="59" t="s">
        <v>192</v>
      </c>
      <c r="B36" s="72" t="s">
        <v>193</v>
      </c>
      <c r="C36" s="79"/>
      <c r="D36" s="81"/>
      <c r="E36" s="65">
        <v>3586.1668999999997</v>
      </c>
      <c r="F36" s="65">
        <v>0</v>
      </c>
      <c r="G36" s="65">
        <v>3093.7080000000001</v>
      </c>
      <c r="H36" s="65">
        <v>0</v>
      </c>
      <c r="I36" s="83" t="s">
        <v>178</v>
      </c>
    </row>
    <row r="37" spans="1:9" s="91" customFormat="1" x14ac:dyDescent="0.25">
      <c r="A37" s="59" t="s">
        <v>194</v>
      </c>
      <c r="B37" s="72" t="s">
        <v>195</v>
      </c>
      <c r="C37" s="79"/>
      <c r="D37" s="81"/>
      <c r="E37" s="65">
        <v>9037.0580000000009</v>
      </c>
      <c r="F37" s="65">
        <v>0</v>
      </c>
      <c r="G37" s="65">
        <v>8416.6550000000007</v>
      </c>
      <c r="H37" s="65">
        <v>0</v>
      </c>
      <c r="I37" s="83" t="s">
        <v>178</v>
      </c>
    </row>
    <row r="38" spans="1:9" s="91" customFormat="1" ht="25.5" x14ac:dyDescent="0.25">
      <c r="A38" s="59" t="s">
        <v>196</v>
      </c>
      <c r="B38" s="72" t="s">
        <v>197</v>
      </c>
      <c r="C38" s="79"/>
      <c r="D38" s="81"/>
      <c r="E38" s="65">
        <v>7058.1139999999996</v>
      </c>
      <c r="F38" s="65">
        <v>0</v>
      </c>
      <c r="G38" s="65">
        <v>0</v>
      </c>
      <c r="H38" s="65">
        <v>0</v>
      </c>
      <c r="I38" s="83" t="s">
        <v>198</v>
      </c>
    </row>
    <row r="39" spans="1:9" s="91" customFormat="1" x14ac:dyDescent="0.25">
      <c r="A39" s="59" t="s">
        <v>71</v>
      </c>
      <c r="B39" s="77" t="s">
        <v>152</v>
      </c>
      <c r="C39" s="64">
        <v>330263.87330501934</v>
      </c>
      <c r="D39" s="80">
        <v>4.8369999999999997</v>
      </c>
      <c r="E39" s="81">
        <v>989270.13985818636</v>
      </c>
      <c r="F39" s="80">
        <v>32.551004200000001</v>
      </c>
      <c r="G39" s="81">
        <v>703713.42565935268</v>
      </c>
      <c r="H39" s="70">
        <v>27.46</v>
      </c>
      <c r="I39" s="66"/>
    </row>
    <row r="40" spans="1:9" s="91" customFormat="1" x14ac:dyDescent="0.25">
      <c r="A40" s="120" t="s">
        <v>199</v>
      </c>
      <c r="B40" s="120"/>
      <c r="C40" s="84">
        <f>C7+C15</f>
        <v>2705593.6101380005</v>
      </c>
      <c r="D40" s="84">
        <f>D15+D7</f>
        <v>36.434999999999995</v>
      </c>
      <c r="E40" s="84">
        <f>E7+E15</f>
        <v>3284896.2103833994</v>
      </c>
      <c r="F40" s="84">
        <f>F15+F7</f>
        <v>33.879004200000004</v>
      </c>
      <c r="G40" s="84">
        <f>G7+G15</f>
        <v>2135086.5811144523</v>
      </c>
      <c r="H40" s="84">
        <f>H15+H7</f>
        <v>29.43</v>
      </c>
      <c r="I40" s="66"/>
    </row>
  </sheetData>
  <mergeCells count="7">
    <mergeCell ref="G4:I4"/>
    <mergeCell ref="A40:B40"/>
    <mergeCell ref="A2:E2"/>
    <mergeCell ref="A4:A5"/>
    <mergeCell ref="B4:B5"/>
    <mergeCell ref="C4:D4"/>
    <mergeCell ref="E4:F4"/>
  </mergeCells>
  <pageMargins left="0.39370078740157483" right="0.19685039370078741" top="0.19685039370078741" bottom="0.19685039370078741" header="0" footer="0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КС (таб.10.1)_2022-23</vt:lpstr>
      <vt:lpstr>АК (таб.10.2)_2022-23</vt:lpstr>
      <vt:lpstr>Ремонт 2022-23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2023-12-04T03:20:23Z</dcterms:modified>
</cp:coreProperties>
</file>